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<sst xmlns="http://schemas.openxmlformats.org/spreadsheetml/2006/main" count="506" uniqueCount="250">
  <si>
    <t>§</t>
  </si>
  <si>
    <t>j</t>
  </si>
  <si>
    <t>k</t>
  </si>
  <si>
    <t>l</t>
  </si>
  <si>
    <t>m</t>
  </si>
  <si>
    <t xml:space="preserve">Обща  допълваща субсидия </t>
  </si>
  <si>
    <t xml:space="preserve">Целева субсидия-капиталова </t>
  </si>
  <si>
    <t>Субвенции (бедствия)</t>
  </si>
  <si>
    <t>Други субвенции (превоз на ученици до 16 г.; превоз на ветерани)</t>
  </si>
  <si>
    <t xml:space="preserve">Получени трансфери </t>
  </si>
  <si>
    <t xml:space="preserve">Предоставени трансфери </t>
  </si>
  <si>
    <t>Трансфери от МТСП</t>
  </si>
  <si>
    <t>Остатък в лв. (от предходния период)</t>
  </si>
  <si>
    <t xml:space="preserve">Наличност в края на периода </t>
  </si>
  <si>
    <t>Общо:</t>
  </si>
  <si>
    <t>Разходи</t>
  </si>
  <si>
    <t>„Общинска администрация”</t>
  </si>
  <si>
    <t>Възнаграждения и осигуровки</t>
  </si>
  <si>
    <t xml:space="preserve">„Други дейности на вътрешна сигурност” </t>
  </si>
  <si>
    <t>(Обществени възпитатели МКБППМН)</t>
  </si>
  <si>
    <t xml:space="preserve">Възнаграждения и осигурителни плащания </t>
  </si>
  <si>
    <t>Издръжки</t>
  </si>
  <si>
    <t>Възнаграждения и осигурителни плащания</t>
  </si>
  <si>
    <t xml:space="preserve">Издръжка </t>
  </si>
  <si>
    <t xml:space="preserve">„Др. дейности по управление на кризи” </t>
  </si>
  <si>
    <t>Издръжка</t>
  </si>
  <si>
    <t>„ЦДГ”</t>
  </si>
  <si>
    <t>„ОУ”</t>
  </si>
  <si>
    <t>51-55</t>
  </si>
  <si>
    <t xml:space="preserve">Капиталови разходи </t>
  </si>
  <si>
    <t>„Други дейности по образованието”</t>
  </si>
  <si>
    <t>(Движение на училищните рейсове)</t>
  </si>
  <si>
    <t>-</t>
  </si>
  <si>
    <t>„Други дейности по здравеопазването”</t>
  </si>
  <si>
    <t>„Здр.кабинет в дет.градини и училища”</t>
  </si>
  <si>
    <t>Възн-я и осиг.пл-я</t>
  </si>
  <si>
    <t xml:space="preserve">„Център за обществена подкрепа”  </t>
  </si>
  <si>
    <t xml:space="preserve">„Програми за временна заетост” </t>
  </si>
  <si>
    <t>„Др. сл. и дейн. по осиг. на заетостта”</t>
  </si>
  <si>
    <t>42-00</t>
  </si>
  <si>
    <t>Текущи трансфери</t>
  </si>
  <si>
    <t xml:space="preserve">„Спорт за всички” </t>
  </si>
  <si>
    <t>(Целеви за спортни пособия за ОУ и ЦДГ)</t>
  </si>
  <si>
    <t>„Читалища”</t>
  </si>
  <si>
    <t>45-00</t>
  </si>
  <si>
    <t>Субсидии</t>
  </si>
  <si>
    <t>Капиталови разходи</t>
  </si>
  <si>
    <t>„Други дейности по икономиката”</t>
  </si>
  <si>
    <t>(Присъдени издръжки, обучение на персонала)</t>
  </si>
  <si>
    <t>ОБЩИНСКИ ДЕЙНОСТИ</t>
  </si>
  <si>
    <t>Приходи</t>
  </si>
  <si>
    <t>Патентен дънък</t>
  </si>
  <si>
    <t xml:space="preserve">Данък в/у недв.имоти </t>
  </si>
  <si>
    <t>Данък в/у прев.средства</t>
  </si>
  <si>
    <t>Данък при придоб. на имущество</t>
  </si>
  <si>
    <t xml:space="preserve">Други данъци </t>
  </si>
  <si>
    <t>(Пътен данък за предходни години)</t>
  </si>
  <si>
    <t>Нетни приходи от прод. на стоки (ксерокс)</t>
  </si>
  <si>
    <t xml:space="preserve">Наем на имущество </t>
  </si>
  <si>
    <t>Наем на земя</t>
  </si>
  <si>
    <t>Лихви по текущи банкови сметки</t>
  </si>
  <si>
    <t xml:space="preserve">Такса детска градини </t>
  </si>
  <si>
    <t xml:space="preserve">Такса за тротоари, тържища </t>
  </si>
  <si>
    <t xml:space="preserve">Такса битови отпадъци </t>
  </si>
  <si>
    <t xml:space="preserve">Такса технически услуги </t>
  </si>
  <si>
    <t xml:space="preserve">Такса административни услуги </t>
  </si>
  <si>
    <t xml:space="preserve"> Други общ.такси  (такса билки)</t>
  </si>
  <si>
    <t>Глоби, санкции, неустойки</t>
  </si>
  <si>
    <t>Застрахователни обезщетения</t>
  </si>
  <si>
    <t xml:space="preserve">Други неданъчни приходи (тръжна документация, серв.право, втор. суровини) </t>
  </si>
  <si>
    <t>Внесен ДДС</t>
  </si>
  <si>
    <t xml:space="preserve">Данък върху приходи от стопанска дейност </t>
  </si>
  <si>
    <t>Постъпления от продажби на сгради</t>
  </si>
  <si>
    <t xml:space="preserve">Постъпления от продажба на земя </t>
  </si>
  <si>
    <t xml:space="preserve">Приходи от концесии </t>
  </si>
  <si>
    <t xml:space="preserve">Дарения </t>
  </si>
  <si>
    <t>Обща изравн.субсидия</t>
  </si>
  <si>
    <t xml:space="preserve">Целева субсидия –капиталова </t>
  </si>
  <si>
    <t>Субвенции (ДДС по Сапард)</t>
  </si>
  <si>
    <t>Получени трансфери от ПУДООС</t>
  </si>
  <si>
    <t>Получен заем (по Сапард)</t>
  </si>
  <si>
    <t>Погасени заеми (по Сапард)</t>
  </si>
  <si>
    <t xml:space="preserve">Остатък в лв. по сметки от предходния период </t>
  </si>
  <si>
    <t xml:space="preserve">Остатък в лв. в края на периода </t>
  </si>
  <si>
    <t>Помощи по Решение на Общински съвет</t>
  </si>
  <si>
    <t>46-00</t>
  </si>
  <si>
    <t>Членски внос (НСОРБ)</t>
  </si>
  <si>
    <t xml:space="preserve">Общо: </t>
  </si>
  <si>
    <t>„Общински съвет”</t>
  </si>
  <si>
    <t>„Прев. дейност за намаляне последствията от бедствия”</t>
  </si>
  <si>
    <t xml:space="preserve">„ЦДГ” </t>
  </si>
  <si>
    <t>(материали и др.)</t>
  </si>
  <si>
    <t>Издръжка (материали)</t>
  </si>
  <si>
    <t>„Водоснабдяване и канализация”</t>
  </si>
  <si>
    <t>„Осветление на улици и площади”</t>
  </si>
  <si>
    <t>155847</t>
  </si>
  <si>
    <t xml:space="preserve">„Управление /контрол и рег. на дейностите по опазване на околната среда” </t>
  </si>
  <si>
    <t>02-05</t>
  </si>
  <si>
    <t>974</t>
  </si>
  <si>
    <t>8868</t>
  </si>
  <si>
    <t>38531</t>
  </si>
  <si>
    <t>48373</t>
  </si>
  <si>
    <t>„Чистота” (сметосъбиране и извозване)</t>
  </si>
  <si>
    <t>01-05</t>
  </si>
  <si>
    <t xml:space="preserve">Възнаграждения и осигуровки </t>
  </si>
  <si>
    <t>63076</t>
  </si>
  <si>
    <t>183234</t>
  </si>
  <si>
    <t>246308</t>
  </si>
  <si>
    <t>„Други дейности по опазване на околната среда”</t>
  </si>
  <si>
    <t>38959</t>
  </si>
  <si>
    <t>5576</t>
  </si>
  <si>
    <t>44535</t>
  </si>
  <si>
    <t>„Спортни бази”</t>
  </si>
  <si>
    <t>6300</t>
  </si>
  <si>
    <t>33501</t>
  </si>
  <si>
    <t xml:space="preserve">(погребения на самотни граждани, ритуали) </t>
  </si>
  <si>
    <t>648</t>
  </si>
  <si>
    <t>3817</t>
  </si>
  <si>
    <t>4489</t>
  </si>
  <si>
    <t>8954</t>
  </si>
  <si>
    <t>16489</t>
  </si>
  <si>
    <t>800</t>
  </si>
  <si>
    <t>17289</t>
  </si>
  <si>
    <t>„Ремонт пътища”</t>
  </si>
  <si>
    <t>2118</t>
  </si>
  <si>
    <t>36744</t>
  </si>
  <si>
    <t>762723</t>
  </si>
  <si>
    <t>801585</t>
  </si>
  <si>
    <t xml:space="preserve">„Управление, контрол и регулиране на дейностите по транспорта” </t>
  </si>
  <si>
    <t>43-01</t>
  </si>
  <si>
    <t>Субсидия</t>
  </si>
  <si>
    <t>3000</t>
  </si>
  <si>
    <t xml:space="preserve">„Други дейности по икон-та” </t>
  </si>
  <si>
    <t xml:space="preserve">(пенсионерски клубове) </t>
  </si>
  <si>
    <t>17366</t>
  </si>
  <si>
    <t>10718</t>
  </si>
  <si>
    <t>12906</t>
  </si>
  <si>
    <t>Общо общински дейности:</t>
  </si>
  <si>
    <t>3295541</t>
  </si>
  <si>
    <t>„Дофинансиране на държавни дейности с общински приходи”</t>
  </si>
  <si>
    <t>28226</t>
  </si>
  <si>
    <t>28213</t>
  </si>
  <si>
    <t>6783</t>
  </si>
  <si>
    <t>34996</t>
  </si>
  <si>
    <t>51-00</t>
  </si>
  <si>
    <t>7000</t>
  </si>
  <si>
    <t>67691</t>
  </si>
  <si>
    <t>74691</t>
  </si>
  <si>
    <t xml:space="preserve">Общо дофинансиране: </t>
  </si>
  <si>
    <t>150175</t>
  </si>
  <si>
    <t>Общо от местни приходи:</t>
  </si>
  <si>
    <t>3445716</t>
  </si>
  <si>
    <t>Наименование на параграф</t>
  </si>
  <si>
    <t>"Делегирани от държавата дейности"</t>
  </si>
  <si>
    <t>01..05</t>
  </si>
  <si>
    <t xml:space="preserve">Възстановени субвенции  </t>
  </si>
  <si>
    <t>Предоставени за межд.пл.ОПОС</t>
  </si>
  <si>
    <t>Срочен депозит в лв.</t>
  </si>
  <si>
    <t>"Избори"</t>
  </si>
  <si>
    <t>(Медиатор, лекарства на ветерани)</t>
  </si>
  <si>
    <t>Лихви по срочни депозити</t>
  </si>
  <si>
    <t>Нал.в лв. по ср.депозити в лв</t>
  </si>
  <si>
    <t>"Поддръжка на уличната мрежа"</t>
  </si>
  <si>
    <t xml:space="preserve">51-55 </t>
  </si>
  <si>
    <t>"Упр.,контрол и рег. на дейн по транспорта"</t>
  </si>
  <si>
    <t>"Общинска администрация"</t>
  </si>
  <si>
    <t>Бюджет 2010</t>
  </si>
  <si>
    <t>Дивиденти</t>
  </si>
  <si>
    <t>Бюджет2010</t>
  </si>
  <si>
    <t>начален</t>
  </si>
  <si>
    <r>
      <t>„Други сл. и дейности по подпомагане на заетостта”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(поевт. на храна – пенсионери)</t>
    </r>
  </si>
  <si>
    <r>
      <t xml:space="preserve"> </t>
    </r>
    <r>
      <rPr>
        <sz val="9"/>
        <rFont val="Arial"/>
        <family val="2"/>
      </rPr>
      <t>(служители към кметствата – почистване на кметства)</t>
    </r>
  </si>
  <si>
    <r>
      <t xml:space="preserve"> </t>
    </r>
    <r>
      <rPr>
        <sz val="9"/>
        <rFont val="Arial"/>
        <family val="2"/>
      </rPr>
      <t>(спортни клубове и стадиони)</t>
    </r>
    <r>
      <rPr>
        <b/>
        <sz val="9"/>
        <rFont val="Arial"/>
        <family val="2"/>
      </rPr>
      <t xml:space="preserve"> </t>
    </r>
  </si>
  <si>
    <r>
      <t>„Обредни домове и зали”</t>
    </r>
    <r>
      <rPr>
        <sz val="9"/>
        <rFont val="Arial"/>
        <family val="2"/>
      </rPr>
      <t xml:space="preserve"> </t>
    </r>
  </si>
  <si>
    <r>
      <t>„Други дейности по селско и горско стопанство”</t>
    </r>
    <r>
      <rPr>
        <sz val="9"/>
        <rFont val="Arial"/>
        <family val="2"/>
      </rPr>
      <t xml:space="preserve">  (полска охрана)</t>
    </r>
  </si>
  <si>
    <r>
      <t>(субсидия – Ахматово)</t>
    </r>
    <r>
      <rPr>
        <b/>
        <u val="single"/>
        <sz val="9"/>
        <rFont val="Arial"/>
        <family val="2"/>
      </rPr>
      <t xml:space="preserve"> </t>
    </r>
  </si>
  <si>
    <t>Изготвил:</t>
  </si>
  <si>
    <t xml:space="preserve"> </t>
  </si>
  <si>
    <t>(Й.Ташев)</t>
  </si>
  <si>
    <t>Резерв -местни приходи</t>
  </si>
  <si>
    <t>Резерв -дофинансиране малом.пар-ки ОУ</t>
  </si>
  <si>
    <t>уточнен план</t>
  </si>
  <si>
    <t xml:space="preserve">Бюджет2011 </t>
  </si>
  <si>
    <t xml:space="preserve">Нетна сума-ср-ва за межд.плащания </t>
  </si>
  <si>
    <t>"Социол.проучвания"(преброяване)</t>
  </si>
  <si>
    <t>Общо</t>
  </si>
  <si>
    <t>Пост-я от продажби на НМДА(право на строеж)</t>
  </si>
  <si>
    <t>Нетна сума-ср-ва за межд.плащания</t>
  </si>
  <si>
    <t>Възнаграждения и осиг.плащания</t>
  </si>
  <si>
    <t>"Др.дейности по здравеопазването"</t>
  </si>
  <si>
    <t>51..55</t>
  </si>
  <si>
    <t>"ЦДГ"</t>
  </si>
  <si>
    <t>Предоставени за межд.плащания</t>
  </si>
  <si>
    <t>Възстановени от междинни плащания</t>
  </si>
  <si>
    <t>Възстановени за межд.плащания</t>
  </si>
  <si>
    <t>Прил.1</t>
  </si>
  <si>
    <t>ут.план31.12</t>
  </si>
  <si>
    <t xml:space="preserve">Бюджет </t>
  </si>
  <si>
    <t>Друго финансиране</t>
  </si>
  <si>
    <t>Бюджет 2011</t>
  </si>
  <si>
    <t>нач.план</t>
  </si>
  <si>
    <t xml:space="preserve">Вр.съхр.ср-ва </t>
  </si>
  <si>
    <t>Отчет</t>
  </si>
  <si>
    <t>Taкса за приежаване на куче</t>
  </si>
  <si>
    <t>Предоставени трансфери(отчисления бит.отп-ци)</t>
  </si>
  <si>
    <t>Временна финансова помощ</t>
  </si>
  <si>
    <t>Чл.внос в нетърг.орг-ии</t>
  </si>
  <si>
    <t>Бюджет2013</t>
  </si>
  <si>
    <t>Трансфер м-у бюдж.сметки и извънбюджетни сметки</t>
  </si>
  <si>
    <t>Придобиване на акции и дялове</t>
  </si>
  <si>
    <t>Получени дългосрочни заеми в страната</t>
  </si>
  <si>
    <t>Погасени дългосрочни заеми в страната</t>
  </si>
  <si>
    <t>"Преванивна дйност по бедствия и аварий"</t>
  </si>
  <si>
    <t>"Разходи за лихви"</t>
  </si>
  <si>
    <t>Разходи за лихви по заеми в страната</t>
  </si>
  <si>
    <t>"Др.разходи, некласифицирани по други функции"</t>
  </si>
  <si>
    <t>Издръжка(такси ангажимент и такса адм.обсл-не по кредити)</t>
  </si>
  <si>
    <t>Бюджет2012</t>
  </si>
  <si>
    <t>ут.план2012</t>
  </si>
  <si>
    <t>ут. план</t>
  </si>
  <si>
    <t xml:space="preserve">Отчет </t>
  </si>
  <si>
    <t>Вноски-минали години</t>
  </si>
  <si>
    <t>Трансфери ПУДООС</t>
  </si>
  <si>
    <t>"ОМП"  (Дежурни)</t>
  </si>
  <si>
    <t>"Доброволни формирования-гр.защита"</t>
  </si>
  <si>
    <t>10-00</t>
  </si>
  <si>
    <t>Tуристически данък</t>
  </si>
  <si>
    <t>Пост-я от продажба на тр.средства</t>
  </si>
  <si>
    <t>Получен трансфер от ИБСФ</t>
  </si>
  <si>
    <t>"Др.програми по вр.заетост"</t>
  </si>
  <si>
    <t>"Др.служби и дейности по соц.осиг.и подп. на  заетостта"</t>
  </si>
  <si>
    <t>02..05</t>
  </si>
  <si>
    <t>"Дейности по поч.дело"(проекти ПУДООС )</t>
  </si>
  <si>
    <t xml:space="preserve">% на </t>
  </si>
  <si>
    <t>изпълн-е</t>
  </si>
  <si>
    <t>Бюджет 2014 начален</t>
  </si>
  <si>
    <t>Бюджет 2014 ут.план</t>
  </si>
  <si>
    <t>"Център за настаняване от семеен тип"</t>
  </si>
  <si>
    <t>Такса за детски ясли</t>
  </si>
  <si>
    <t>Др.фин.операции</t>
  </si>
  <si>
    <t>Др.финансиране</t>
  </si>
  <si>
    <t>Детски ясли</t>
  </si>
  <si>
    <t>01...05</t>
  </si>
  <si>
    <t>Погашения по финансов лизинг</t>
  </si>
  <si>
    <t xml:space="preserve">Бюджет 2015 ут.план </t>
  </si>
  <si>
    <t>30.06.2015 г.</t>
  </si>
  <si>
    <t>Друго финансиране-операции с пасиви</t>
  </si>
  <si>
    <t xml:space="preserve">„Личен асистент” </t>
  </si>
  <si>
    <t>Нак.лихви за данъци, такси</t>
  </si>
  <si>
    <t xml:space="preserve">Бюджет 2016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</si>
</sst>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Verdana"/>
      <family val="2"/>
    </font>
    <font>
      <sz val="9"/>
      <name val="Wingdings 2"/>
      <family val="1"/>
    </font>
    <font>
      <sz val="9"/>
      <name val="Times New Roman"/>
      <family val="1"/>
    </font>
    <font>
      <u val="single"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12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3" fillId="2" borderId="15" xfId="0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" fontId="3" fillId="2" borderId="5" xfId="0" applyNumberFormat="1" applyFont="1" applyFill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" fontId="3" fillId="2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3" fillId="2" borderId="15" xfId="0" applyFont="1" applyFill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17" fontId="3" fillId="2" borderId="5" xfId="0" applyNumberFormat="1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" fontId="3" fillId="2" borderId="5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2" borderId="21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3" fillId="2" borderId="18" xfId="0" applyFont="1" applyFill="1" applyBorder="1" applyAlignment="1">
      <alignment horizontal="right"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19" xfId="0" applyFont="1" applyFill="1" applyBorder="1" applyAlignment="1">
      <alignment horizontal="right" vertical="top" wrapText="1"/>
    </xf>
    <xf numFmtId="0" fontId="3" fillId="2" borderId="20" xfId="0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5" xfId="0" applyNumberFormat="1" applyFont="1" applyBorder="1" applyAlignment="1">
      <alignment/>
    </xf>
    <xf numFmtId="0" fontId="3" fillId="2" borderId="5" xfId="0" applyNumberFormat="1" applyFont="1" applyFill="1" applyBorder="1" applyAlignment="1">
      <alignment horizontal="right" vertical="top" wrapText="1"/>
    </xf>
    <xf numFmtId="0" fontId="3" fillId="0" borderId="5" xfId="0" applyNumberFormat="1" applyFont="1" applyBorder="1" applyAlignment="1">
      <alignment horizontal="right" vertical="top" wrapText="1"/>
    </xf>
    <xf numFmtId="0" fontId="2" fillId="0" borderId="5" xfId="0" applyNumberFormat="1" applyFont="1" applyBorder="1" applyAlignment="1">
      <alignment horizontal="right" vertical="top" wrapText="1"/>
    </xf>
    <xf numFmtId="0" fontId="3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 vertical="top" wrapText="1"/>
    </xf>
    <xf numFmtId="0" fontId="9" fillId="0" borderId="1" xfId="0" applyFont="1" applyBorder="1" applyAlignment="1">
      <alignment/>
    </xf>
    <xf numFmtId="0" fontId="2" fillId="0" borderId="5" xfId="0" applyFont="1" applyFill="1" applyBorder="1" applyAlignment="1">
      <alignment horizontal="right" vertical="top" wrapText="1"/>
    </xf>
    <xf numFmtId="0" fontId="9" fillId="0" borderId="2" xfId="0" applyFont="1" applyBorder="1" applyAlignment="1">
      <alignment/>
    </xf>
    <xf numFmtId="0" fontId="9" fillId="0" borderId="2" xfId="0" applyNumberFormat="1" applyFont="1" applyBorder="1" applyAlignment="1">
      <alignment/>
    </xf>
    <xf numFmtId="2" fontId="3" fillId="2" borderId="5" xfId="0" applyNumberFormat="1" applyFont="1" applyFill="1" applyBorder="1" applyAlignment="1">
      <alignment horizontal="right" vertical="top" wrapText="1"/>
    </xf>
    <xf numFmtId="0" fontId="2" fillId="0" borderId="5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14" fontId="9" fillId="0" borderId="2" xfId="0" applyNumberFormat="1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/>
    </xf>
    <xf numFmtId="0" fontId="0" fillId="0" borderId="5" xfId="0" applyBorder="1" applyAlignment="1">
      <alignment/>
    </xf>
    <xf numFmtId="16" fontId="3" fillId="2" borderId="0" xfId="0" applyNumberFormat="1" applyFont="1" applyFill="1" applyBorder="1" applyAlignment="1">
      <alignment horizontal="right" vertical="top" wrapText="1"/>
    </xf>
    <xf numFmtId="16" fontId="3" fillId="2" borderId="5" xfId="0" applyNumberFormat="1" applyFont="1" applyFill="1" applyBorder="1" applyAlignment="1">
      <alignment horizontal="center" vertical="top" wrapText="1"/>
    </xf>
    <xf numFmtId="2" fontId="0" fillId="0" borderId="5" xfId="0" applyNumberFormat="1" applyBorder="1" applyAlignment="1">
      <alignment/>
    </xf>
    <xf numFmtId="2" fontId="9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3" fillId="2" borderId="28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3" fillId="2" borderId="15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9" fillId="0" borderId="21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9" fillId="0" borderId="21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2"/>
  <sheetViews>
    <sheetView tabSelected="1" workbookViewId="0" topLeftCell="A1">
      <selection activeCell="T5" sqref="T5:T420"/>
    </sheetView>
  </sheetViews>
  <sheetFormatPr defaultColWidth="9.140625" defaultRowHeight="12.75"/>
  <cols>
    <col min="1" max="1" width="6.7109375" style="0" customWidth="1"/>
    <col min="2" max="2" width="35.421875" style="0" customWidth="1"/>
    <col min="3" max="3" width="9.28125" style="0" hidden="1" customWidth="1"/>
    <col min="4" max="4" width="11.57421875" style="0" hidden="1" customWidth="1"/>
    <col min="5" max="5" width="11.421875" style="0" hidden="1" customWidth="1"/>
    <col min="6" max="6" width="11.7109375" style="0" hidden="1" customWidth="1"/>
    <col min="7" max="7" width="11.57421875" style="0" hidden="1" customWidth="1"/>
    <col min="8" max="9" width="11.140625" style="0" hidden="1" customWidth="1"/>
    <col min="10" max="10" width="10.421875" style="0" hidden="1" customWidth="1"/>
    <col min="11" max="11" width="12.00390625" style="0" hidden="1" customWidth="1"/>
    <col min="12" max="12" width="12.140625" style="0" hidden="1" customWidth="1"/>
    <col min="13" max="14" width="10.140625" style="0" hidden="1" customWidth="1"/>
    <col min="15" max="15" width="0" style="0" hidden="1" customWidth="1"/>
    <col min="16" max="16" width="10.140625" style="0" hidden="1" customWidth="1"/>
    <col min="17" max="17" width="9.7109375" style="0" hidden="1" customWidth="1"/>
    <col min="18" max="18" width="0" style="0" hidden="1" customWidth="1"/>
    <col min="19" max="19" width="11.7109375" style="0" hidden="1" customWidth="1"/>
    <col min="20" max="20" width="10.7109375" style="0" customWidth="1"/>
  </cols>
  <sheetData>
    <row r="1" spans="6:21" ht="12.75">
      <c r="F1" s="1"/>
      <c r="G1" s="1"/>
      <c r="H1" s="1"/>
      <c r="I1" s="1" t="s">
        <v>195</v>
      </c>
      <c r="M1" t="s">
        <v>195</v>
      </c>
      <c r="U1" s="1" t="s">
        <v>195</v>
      </c>
    </row>
    <row r="2" spans="1:7" ht="12.75">
      <c r="A2" s="2"/>
      <c r="B2" s="3" t="s">
        <v>153</v>
      </c>
      <c r="C2" s="2"/>
      <c r="D2" s="2"/>
      <c r="E2" s="2"/>
      <c r="F2" s="19"/>
      <c r="G2" s="19"/>
    </row>
    <row r="3" spans="1:7" ht="9" customHeight="1">
      <c r="A3" s="2"/>
      <c r="B3" s="3"/>
      <c r="C3" s="2"/>
      <c r="D3" s="2"/>
      <c r="E3" s="2"/>
      <c r="F3" s="19"/>
      <c r="G3" s="19"/>
    </row>
    <row r="4" spans="1:7" ht="11.25" customHeight="1">
      <c r="A4" s="4"/>
      <c r="B4" s="5" t="s">
        <v>50</v>
      </c>
      <c r="C4" s="4"/>
      <c r="D4" s="4"/>
      <c r="E4" s="4"/>
      <c r="F4" s="20"/>
      <c r="G4" s="20"/>
    </row>
    <row r="5" spans="1:20" ht="12.75">
      <c r="A5" s="6" t="s">
        <v>0</v>
      </c>
      <c r="B5" s="6" t="s">
        <v>152</v>
      </c>
      <c r="C5" s="7"/>
      <c r="D5" s="6" t="s">
        <v>168</v>
      </c>
      <c r="E5" s="6" t="s">
        <v>166</v>
      </c>
      <c r="F5" s="8" t="s">
        <v>199</v>
      </c>
      <c r="G5" s="8" t="s">
        <v>182</v>
      </c>
      <c r="H5" s="8" t="s">
        <v>217</v>
      </c>
      <c r="I5" s="110" t="s">
        <v>197</v>
      </c>
      <c r="J5" s="110" t="s">
        <v>202</v>
      </c>
      <c r="K5" s="110" t="s">
        <v>207</v>
      </c>
      <c r="L5" s="110" t="s">
        <v>207</v>
      </c>
      <c r="M5" s="121" t="s">
        <v>220</v>
      </c>
      <c r="N5" s="149" t="s">
        <v>235</v>
      </c>
      <c r="O5" s="149" t="s">
        <v>236</v>
      </c>
      <c r="P5" s="121" t="s">
        <v>220</v>
      </c>
      <c r="Q5" s="110" t="s">
        <v>233</v>
      </c>
      <c r="R5" s="147" t="s">
        <v>244</v>
      </c>
      <c r="S5" s="151" t="s">
        <v>220</v>
      </c>
      <c r="T5" s="153" t="s">
        <v>249</v>
      </c>
    </row>
    <row r="6" spans="1:20" ht="22.5">
      <c r="A6" s="9"/>
      <c r="B6" s="10"/>
      <c r="C6" s="11"/>
      <c r="D6" s="10" t="s">
        <v>169</v>
      </c>
      <c r="E6" s="10" t="s">
        <v>181</v>
      </c>
      <c r="F6" s="12" t="s">
        <v>200</v>
      </c>
      <c r="G6" s="12" t="s">
        <v>196</v>
      </c>
      <c r="H6" s="113" t="s">
        <v>169</v>
      </c>
      <c r="I6" s="112" t="s">
        <v>218</v>
      </c>
      <c r="J6" s="117">
        <v>41274</v>
      </c>
      <c r="K6" s="117" t="s">
        <v>200</v>
      </c>
      <c r="L6" s="112" t="s">
        <v>219</v>
      </c>
      <c r="M6" s="117">
        <v>41639</v>
      </c>
      <c r="N6" s="150"/>
      <c r="O6" s="150"/>
      <c r="P6" s="117">
        <v>42004</v>
      </c>
      <c r="Q6" s="112" t="s">
        <v>234</v>
      </c>
      <c r="R6" s="148"/>
      <c r="S6" s="152" t="s">
        <v>245</v>
      </c>
      <c r="T6" s="154"/>
    </row>
    <row r="7" spans="1:20" ht="12.75" hidden="1">
      <c r="A7" s="13" t="s">
        <v>1</v>
      </c>
      <c r="B7" s="14" t="s">
        <v>2</v>
      </c>
      <c r="C7" s="14" t="s">
        <v>3</v>
      </c>
      <c r="D7" s="14"/>
      <c r="E7" s="14" t="s">
        <v>4</v>
      </c>
      <c r="F7" s="19"/>
      <c r="G7" s="19"/>
      <c r="T7" s="122"/>
    </row>
    <row r="8" spans="1:20" ht="12.75">
      <c r="A8" s="29">
        <v>3111</v>
      </c>
      <c r="B8" s="30" t="s">
        <v>5</v>
      </c>
      <c r="C8" s="31">
        <v>3151328</v>
      </c>
      <c r="D8" s="32">
        <v>3201019</v>
      </c>
      <c r="E8" s="31">
        <v>3474231</v>
      </c>
      <c r="F8" s="17">
        <v>3305066</v>
      </c>
      <c r="G8" s="17">
        <v>3535519</v>
      </c>
      <c r="H8" s="111">
        <v>3614022</v>
      </c>
      <c r="I8" s="111">
        <v>3766715</v>
      </c>
      <c r="J8" s="111">
        <v>3766715</v>
      </c>
      <c r="K8" s="111">
        <v>3875951</v>
      </c>
      <c r="L8" s="111">
        <v>4104486</v>
      </c>
      <c r="M8" s="111">
        <v>4104486</v>
      </c>
      <c r="N8" s="111">
        <v>3958384</v>
      </c>
      <c r="O8" s="111">
        <v>4253849</v>
      </c>
      <c r="P8" s="111">
        <v>4253849</v>
      </c>
      <c r="Q8" s="125">
        <f>SUM(P8/O8*100)</f>
        <v>100</v>
      </c>
      <c r="R8" s="129">
        <v>4357575</v>
      </c>
      <c r="S8" s="130">
        <v>2402384</v>
      </c>
      <c r="T8" s="129">
        <v>4641400</v>
      </c>
    </row>
    <row r="9" spans="1:20" ht="12.75">
      <c r="A9" s="33">
        <v>3113</v>
      </c>
      <c r="B9" s="34" t="s">
        <v>6</v>
      </c>
      <c r="C9" s="32">
        <v>74415</v>
      </c>
      <c r="D9" s="32"/>
      <c r="E9" s="32">
        <v>0</v>
      </c>
      <c r="F9" s="17"/>
      <c r="G9" s="17"/>
      <c r="H9" s="17"/>
      <c r="I9" s="17">
        <v>1062653</v>
      </c>
      <c r="J9" s="17">
        <v>1062653</v>
      </c>
      <c r="K9" s="17">
        <v>0</v>
      </c>
      <c r="L9" s="17">
        <v>0</v>
      </c>
      <c r="M9" s="17">
        <v>0</v>
      </c>
      <c r="N9" s="17"/>
      <c r="O9" s="17">
        <v>0</v>
      </c>
      <c r="P9" s="17">
        <v>0</v>
      </c>
      <c r="Q9" s="125"/>
      <c r="R9" s="129"/>
      <c r="S9" s="130"/>
      <c r="T9" s="129"/>
    </row>
    <row r="10" spans="1:20" ht="12.75">
      <c r="A10" s="33">
        <v>3118</v>
      </c>
      <c r="B10" s="34" t="s">
        <v>7</v>
      </c>
      <c r="C10" s="32">
        <v>32374</v>
      </c>
      <c r="D10" s="32"/>
      <c r="E10" s="32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v>9500</v>
      </c>
      <c r="P10" s="17">
        <v>9500</v>
      </c>
      <c r="Q10" s="125"/>
      <c r="R10" s="129"/>
      <c r="S10" s="130"/>
      <c r="T10" s="129"/>
    </row>
    <row r="11" spans="1:20" ht="12.75">
      <c r="A11" s="33">
        <v>3120</v>
      </c>
      <c r="B11" s="34" t="s">
        <v>155</v>
      </c>
      <c r="C11" s="32">
        <v>-2</v>
      </c>
      <c r="D11" s="32"/>
      <c r="E11" s="32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25"/>
      <c r="R11" s="129"/>
      <c r="S11" s="130"/>
      <c r="T11" s="129"/>
    </row>
    <row r="12" spans="1:20" ht="24">
      <c r="A12" s="33">
        <v>3128</v>
      </c>
      <c r="B12" s="34" t="s">
        <v>8</v>
      </c>
      <c r="C12" s="32">
        <v>58050</v>
      </c>
      <c r="D12" s="32"/>
      <c r="E12" s="32">
        <v>77655</v>
      </c>
      <c r="F12" s="17">
        <v>0</v>
      </c>
      <c r="G12" s="17">
        <v>78019</v>
      </c>
      <c r="H12" s="111"/>
      <c r="I12" s="111">
        <v>87544</v>
      </c>
      <c r="J12" s="111">
        <v>86066</v>
      </c>
      <c r="K12" s="111">
        <v>0</v>
      </c>
      <c r="L12" s="111">
        <v>89178</v>
      </c>
      <c r="M12" s="111">
        <v>89178</v>
      </c>
      <c r="N12" s="111"/>
      <c r="O12" s="111">
        <v>89166</v>
      </c>
      <c r="P12" s="111">
        <v>89166</v>
      </c>
      <c r="Q12" s="125">
        <f>SUM(P12/O12*100)</f>
        <v>100</v>
      </c>
      <c r="R12" s="129">
        <v>59890</v>
      </c>
      <c r="S12" s="130">
        <v>52681</v>
      </c>
      <c r="T12" s="129">
        <v>0</v>
      </c>
    </row>
    <row r="13" spans="1:20" ht="12.75">
      <c r="A13" s="33">
        <v>3140</v>
      </c>
      <c r="B13" s="34" t="s">
        <v>221</v>
      </c>
      <c r="C13" s="32"/>
      <c r="D13" s="32"/>
      <c r="E13" s="32"/>
      <c r="F13" s="17"/>
      <c r="G13" s="17"/>
      <c r="H13" s="111"/>
      <c r="I13" s="111"/>
      <c r="J13" s="111"/>
      <c r="K13" s="111"/>
      <c r="L13" s="111"/>
      <c r="M13" s="111">
        <v>-16</v>
      </c>
      <c r="N13" s="111"/>
      <c r="O13" s="111"/>
      <c r="P13" s="111"/>
      <c r="Q13" s="125"/>
      <c r="R13" s="129"/>
      <c r="S13" s="130"/>
      <c r="T13" s="129"/>
    </row>
    <row r="14" spans="1:20" ht="12.75">
      <c r="A14" s="33">
        <v>6101</v>
      </c>
      <c r="B14" s="34" t="s">
        <v>9</v>
      </c>
      <c r="C14" s="32">
        <v>37935</v>
      </c>
      <c r="D14" s="32"/>
      <c r="E14" s="32">
        <v>2052</v>
      </c>
      <c r="F14" s="17"/>
      <c r="G14" s="17">
        <v>57932</v>
      </c>
      <c r="H14" s="111"/>
      <c r="I14" s="111">
        <v>18960</v>
      </c>
      <c r="J14" s="111">
        <v>18960</v>
      </c>
      <c r="K14" s="111">
        <v>0</v>
      </c>
      <c r="L14" s="111">
        <v>83657</v>
      </c>
      <c r="M14" s="111">
        <v>83657</v>
      </c>
      <c r="N14" s="111"/>
      <c r="O14" s="111">
        <v>133256</v>
      </c>
      <c r="P14" s="111">
        <v>130706</v>
      </c>
      <c r="Q14" s="125">
        <f>SUM(P14/O14*100)</f>
        <v>98.08639010626163</v>
      </c>
      <c r="R14" s="129">
        <v>46444</v>
      </c>
      <c r="S14" s="130">
        <v>46579</v>
      </c>
      <c r="T14" s="129">
        <v>0</v>
      </c>
    </row>
    <row r="15" spans="1:20" ht="12.75">
      <c r="A15" s="33">
        <v>6102</v>
      </c>
      <c r="B15" s="34" t="s">
        <v>10</v>
      </c>
      <c r="C15" s="32">
        <v>59792</v>
      </c>
      <c r="D15" s="32"/>
      <c r="E15" s="32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25"/>
      <c r="R15" s="129"/>
      <c r="S15" s="130"/>
      <c r="T15" s="129"/>
    </row>
    <row r="16" spans="1:20" ht="12.75" customHeight="1" hidden="1">
      <c r="A16" s="33"/>
      <c r="B16" s="34"/>
      <c r="C16" s="32"/>
      <c r="D16" s="32"/>
      <c r="E16" s="32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25" t="e">
        <f>SUM(P16/O16*100)</f>
        <v>#DIV/0!</v>
      </c>
      <c r="R16" s="129"/>
      <c r="S16" s="130"/>
      <c r="T16" s="129"/>
    </row>
    <row r="17" spans="1:20" ht="12.75">
      <c r="A17" s="33">
        <v>6105</v>
      </c>
      <c r="B17" s="34" t="s">
        <v>11</v>
      </c>
      <c r="C17" s="32">
        <v>267671</v>
      </c>
      <c r="D17" s="32"/>
      <c r="E17" s="32">
        <v>112925</v>
      </c>
      <c r="F17" s="17">
        <v>0</v>
      </c>
      <c r="G17" s="17">
        <v>60058</v>
      </c>
      <c r="H17" s="111"/>
      <c r="I17" s="111">
        <v>82009</v>
      </c>
      <c r="J17" s="111">
        <v>82009</v>
      </c>
      <c r="K17" s="111">
        <v>0</v>
      </c>
      <c r="L17" s="111">
        <v>156275</v>
      </c>
      <c r="M17" s="111">
        <v>156275</v>
      </c>
      <c r="N17" s="111"/>
      <c r="O17" s="111">
        <v>323555</v>
      </c>
      <c r="P17" s="111">
        <v>323555</v>
      </c>
      <c r="Q17" s="125">
        <f>SUM(P17/O17*100)</f>
        <v>100</v>
      </c>
      <c r="R17" s="129">
        <v>57476</v>
      </c>
      <c r="S17" s="130">
        <v>57476</v>
      </c>
      <c r="T17" s="129">
        <v>0</v>
      </c>
    </row>
    <row r="18" spans="1:20" ht="12.75">
      <c r="A18" s="33">
        <v>6401</v>
      </c>
      <c r="B18" s="34" t="s">
        <v>222</v>
      </c>
      <c r="C18" s="32"/>
      <c r="D18" s="32"/>
      <c r="E18" s="32"/>
      <c r="F18" s="17"/>
      <c r="G18" s="17"/>
      <c r="H18" s="111"/>
      <c r="I18" s="111"/>
      <c r="J18" s="111"/>
      <c r="K18" s="111"/>
      <c r="L18" s="111">
        <v>3867</v>
      </c>
      <c r="M18" s="111">
        <v>3867</v>
      </c>
      <c r="N18" s="111"/>
      <c r="O18" s="111"/>
      <c r="P18" s="111"/>
      <c r="Q18" s="125"/>
      <c r="R18" s="129"/>
      <c r="S18" s="130"/>
      <c r="T18" s="129"/>
    </row>
    <row r="19" spans="1:20" ht="12.75">
      <c r="A19" s="33">
        <v>7600</v>
      </c>
      <c r="B19" s="34" t="s">
        <v>183</v>
      </c>
      <c r="C19" s="32"/>
      <c r="D19" s="32"/>
      <c r="E19" s="32">
        <v>300000</v>
      </c>
      <c r="F19" s="17">
        <v>267127</v>
      </c>
      <c r="G19" s="17">
        <v>267127</v>
      </c>
      <c r="H19" s="111"/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/>
      <c r="O19" s="111">
        <v>0</v>
      </c>
      <c r="P19" s="111">
        <v>0</v>
      </c>
      <c r="Q19" s="125"/>
      <c r="R19" s="129"/>
      <c r="S19" s="130"/>
      <c r="T19" s="129"/>
    </row>
    <row r="20" spans="1:20" ht="12.75" customHeight="1" hidden="1">
      <c r="A20" s="33"/>
      <c r="B20" s="34"/>
      <c r="C20" s="32"/>
      <c r="D20" s="32"/>
      <c r="E20" s="32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25"/>
      <c r="R20" s="129"/>
      <c r="S20" s="130"/>
      <c r="T20" s="129"/>
    </row>
    <row r="21" spans="1:20" ht="12.75" customHeight="1" hidden="1">
      <c r="A21" s="33"/>
      <c r="B21" s="34"/>
      <c r="C21" s="32"/>
      <c r="D21" s="32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25"/>
      <c r="R21" s="129"/>
      <c r="S21" s="130"/>
      <c r="T21" s="129"/>
    </row>
    <row r="22" spans="1:20" ht="12.75">
      <c r="A22" s="33">
        <v>7621</v>
      </c>
      <c r="B22" s="34" t="s">
        <v>192</v>
      </c>
      <c r="C22" s="32"/>
      <c r="D22" s="32"/>
      <c r="E22" s="32"/>
      <c r="F22" s="17"/>
      <c r="G22" s="17"/>
      <c r="H22" s="17"/>
      <c r="I22" s="17"/>
      <c r="J22" s="17">
        <v>0</v>
      </c>
      <c r="K22" s="17">
        <v>0</v>
      </c>
      <c r="L22" s="17">
        <v>0</v>
      </c>
      <c r="M22" s="17">
        <v>0</v>
      </c>
      <c r="N22" s="17"/>
      <c r="O22" s="17">
        <v>0</v>
      </c>
      <c r="P22" s="17">
        <v>0</v>
      </c>
      <c r="Q22" s="125"/>
      <c r="R22" s="129"/>
      <c r="S22" s="130"/>
      <c r="T22" s="129"/>
    </row>
    <row r="23" spans="1:20" ht="12.75">
      <c r="A23" s="33">
        <v>7622</v>
      </c>
      <c r="B23" s="34" t="s">
        <v>193</v>
      </c>
      <c r="C23" s="32"/>
      <c r="D23" s="32"/>
      <c r="E23" s="32"/>
      <c r="F23" s="17"/>
      <c r="G23" s="17">
        <v>267127</v>
      </c>
      <c r="H23" s="17"/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/>
      <c r="O23" s="17">
        <v>0</v>
      </c>
      <c r="P23" s="17">
        <v>0</v>
      </c>
      <c r="Q23" s="125"/>
      <c r="R23" s="129"/>
      <c r="S23" s="130"/>
      <c r="T23" s="129"/>
    </row>
    <row r="24" spans="1:20" ht="12.75">
      <c r="A24" s="33">
        <v>8803</v>
      </c>
      <c r="B24" s="34" t="s">
        <v>201</v>
      </c>
      <c r="C24" s="32"/>
      <c r="D24" s="32"/>
      <c r="E24" s="32"/>
      <c r="F24" s="17"/>
      <c r="G24" s="17"/>
      <c r="H24" s="17"/>
      <c r="I24" s="17"/>
      <c r="J24" s="17">
        <v>6293</v>
      </c>
      <c r="K24" s="17">
        <v>-6293</v>
      </c>
      <c r="L24" s="17">
        <v>-6293</v>
      </c>
      <c r="M24" s="17">
        <v>14898</v>
      </c>
      <c r="N24" s="17">
        <v>-14898</v>
      </c>
      <c r="O24" s="17">
        <v>-14898</v>
      </c>
      <c r="P24" s="17">
        <v>-7815</v>
      </c>
      <c r="Q24" s="125"/>
      <c r="R24" s="129">
        <v>-13376</v>
      </c>
      <c r="S24" s="130">
        <v>-2896</v>
      </c>
      <c r="T24" s="129">
        <v>0</v>
      </c>
    </row>
    <row r="25" ht="12.75" hidden="1">
      <c r="T25" s="122"/>
    </row>
    <row r="26" ht="12.75" hidden="1">
      <c r="T26" s="122"/>
    </row>
    <row r="27" spans="1:20" ht="12.75">
      <c r="A27" s="33">
        <v>9336</v>
      </c>
      <c r="B27" s="34" t="s">
        <v>198</v>
      </c>
      <c r="C27" s="32"/>
      <c r="D27" s="32"/>
      <c r="E27" s="32">
        <v>2252</v>
      </c>
      <c r="F27" s="17"/>
      <c r="G27" s="17"/>
      <c r="H27" s="17"/>
      <c r="I27" s="17">
        <v>0</v>
      </c>
      <c r="J27" s="17">
        <v>1937</v>
      </c>
      <c r="K27" s="17">
        <v>-1937</v>
      </c>
      <c r="L27" s="17">
        <v>-1937</v>
      </c>
      <c r="M27" s="17">
        <v>266</v>
      </c>
      <c r="N27" s="17"/>
      <c r="O27" s="17">
        <v>3186</v>
      </c>
      <c r="P27" s="17">
        <v>3186</v>
      </c>
      <c r="Q27" s="125"/>
      <c r="R27" s="129"/>
      <c r="S27" s="130">
        <v>-840</v>
      </c>
      <c r="T27" s="129">
        <v>0</v>
      </c>
    </row>
    <row r="28" spans="1:20" ht="12.75">
      <c r="A28" s="33">
        <v>9339</v>
      </c>
      <c r="B28" s="34" t="s">
        <v>246</v>
      </c>
      <c r="C28" s="32"/>
      <c r="D28" s="32"/>
      <c r="E28" s="3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25"/>
      <c r="R28" s="129"/>
      <c r="S28" s="130">
        <v>2651</v>
      </c>
      <c r="T28" s="129">
        <v>0</v>
      </c>
    </row>
    <row r="29" spans="1:20" ht="12.75">
      <c r="A29" s="33">
        <v>9501</v>
      </c>
      <c r="B29" s="34" t="s">
        <v>12</v>
      </c>
      <c r="C29" s="32">
        <v>56537</v>
      </c>
      <c r="D29" s="32">
        <v>918641</v>
      </c>
      <c r="E29" s="32">
        <v>918641</v>
      </c>
      <c r="F29" s="17">
        <v>188422</v>
      </c>
      <c r="G29" s="17">
        <v>188422</v>
      </c>
      <c r="H29" s="111">
        <v>130290</v>
      </c>
      <c r="I29" s="111">
        <v>130290</v>
      </c>
      <c r="J29" s="111">
        <v>130290</v>
      </c>
      <c r="K29" s="111">
        <v>1265951</v>
      </c>
      <c r="L29" s="111">
        <v>1265951</v>
      </c>
      <c r="M29" s="111">
        <v>1265951</v>
      </c>
      <c r="N29" s="111">
        <v>352365</v>
      </c>
      <c r="O29" s="111">
        <v>352365</v>
      </c>
      <c r="P29" s="111">
        <v>352365</v>
      </c>
      <c r="Q29" s="125">
        <f>SUM(P29/O29*100)</f>
        <v>100</v>
      </c>
      <c r="R29" s="129">
        <v>406773</v>
      </c>
      <c r="S29" s="130">
        <v>406773</v>
      </c>
      <c r="T29" s="129">
        <v>0</v>
      </c>
    </row>
    <row r="30" spans="1:20" ht="12.75">
      <c r="A30" s="33">
        <v>9507</v>
      </c>
      <c r="B30" s="34" t="s">
        <v>13</v>
      </c>
      <c r="C30" s="32">
        <v>-80250</v>
      </c>
      <c r="D30" s="32"/>
      <c r="E30" s="32"/>
      <c r="F30" s="15"/>
      <c r="G30" s="17"/>
      <c r="H30" s="17"/>
      <c r="I30" s="17">
        <v>0</v>
      </c>
      <c r="J30" s="17">
        <v>-1265951</v>
      </c>
      <c r="K30" s="17">
        <v>0</v>
      </c>
      <c r="L30" s="17">
        <v>0</v>
      </c>
      <c r="M30" s="17">
        <v>-352365</v>
      </c>
      <c r="N30" s="17"/>
      <c r="O30" s="17">
        <v>0</v>
      </c>
      <c r="P30" s="17">
        <v>-406773</v>
      </c>
      <c r="Q30" s="125"/>
      <c r="R30" s="129"/>
      <c r="S30" s="130">
        <v>-711697</v>
      </c>
      <c r="T30" s="129">
        <v>0</v>
      </c>
    </row>
    <row r="31" spans="1:20" ht="12.75">
      <c r="A31" s="33">
        <v>9509</v>
      </c>
      <c r="B31" s="34" t="s">
        <v>157</v>
      </c>
      <c r="C31" s="32"/>
      <c r="D31" s="32"/>
      <c r="E31" s="32"/>
      <c r="F31" s="17"/>
      <c r="G31" s="17"/>
      <c r="H31" s="17"/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/>
      <c r="O31" s="17">
        <v>0</v>
      </c>
      <c r="P31" s="17">
        <v>0</v>
      </c>
      <c r="Q31" s="125"/>
      <c r="R31" s="129"/>
      <c r="S31" s="130"/>
      <c r="T31" s="129"/>
    </row>
    <row r="32" spans="1:20" ht="12.75">
      <c r="A32" s="33"/>
      <c r="B32" s="33" t="s">
        <v>14</v>
      </c>
      <c r="C32" s="33">
        <v>3538266</v>
      </c>
      <c r="D32" s="33">
        <f>SUM(D8:D31)</f>
        <v>4119660</v>
      </c>
      <c r="E32" s="33">
        <f>SUM(E8:E31)</f>
        <v>4887756</v>
      </c>
      <c r="F32" s="15">
        <f>SUM(F8:F31)</f>
        <v>3760615</v>
      </c>
      <c r="G32" s="108">
        <f>SUM(G8+G9+G10+G11+G12+G14+G15+G17+G19+G24+G27+G29+G30+G31)</f>
        <v>4187077</v>
      </c>
      <c r="H32" s="33">
        <f>SUM(H8:H31)</f>
        <v>3744312</v>
      </c>
      <c r="I32" s="33">
        <f>SUM(I8+I9+I10+I11+I12+I14+I15+I17+I19+I24+I27+I29+I30+I31)</f>
        <v>5148171</v>
      </c>
      <c r="J32" s="33">
        <f aca="true" t="shared" si="0" ref="J32:P32">SUM(J8:J31)</f>
        <v>3888972</v>
      </c>
      <c r="K32" s="33">
        <f t="shared" si="0"/>
        <v>5133672</v>
      </c>
      <c r="L32" s="33">
        <f t="shared" si="0"/>
        <v>5695184</v>
      </c>
      <c r="M32" s="33">
        <f t="shared" si="0"/>
        <v>5366197</v>
      </c>
      <c r="N32" s="33">
        <f>SUM(N8:N31)</f>
        <v>4295851</v>
      </c>
      <c r="O32" s="33">
        <f t="shared" si="0"/>
        <v>5149979</v>
      </c>
      <c r="P32" s="33">
        <f t="shared" si="0"/>
        <v>4747739</v>
      </c>
      <c r="Q32" s="126">
        <f>SUM(P32/O32*100)</f>
        <v>92.18948271439554</v>
      </c>
      <c r="R32" s="15">
        <f>SUM(R8:R31)</f>
        <v>4914782</v>
      </c>
      <c r="S32" s="131">
        <f>SUM(S8:S31)</f>
        <v>2253111</v>
      </c>
      <c r="T32" s="15">
        <f>SUM(T8:T31)</f>
        <v>4641400</v>
      </c>
    </row>
    <row r="33" spans="1:20" ht="12.75">
      <c r="A33" s="35"/>
      <c r="B33" s="36"/>
      <c r="C33" s="36"/>
      <c r="D33" s="37"/>
      <c r="E33" s="37"/>
      <c r="F33" s="21"/>
      <c r="G33" s="21"/>
      <c r="H33" s="17"/>
      <c r="I33" s="17"/>
      <c r="J33" s="17"/>
      <c r="K33" s="17"/>
      <c r="L33" s="17"/>
      <c r="M33" s="17"/>
      <c r="N33" s="17">
        <v>0</v>
      </c>
      <c r="O33" s="17"/>
      <c r="P33" s="17"/>
      <c r="Q33" s="125"/>
      <c r="R33" s="129"/>
      <c r="S33" s="130"/>
      <c r="T33" s="129"/>
    </row>
    <row r="34" spans="1:20" ht="12.75">
      <c r="A34" s="35"/>
      <c r="B34" s="38" t="s">
        <v>15</v>
      </c>
      <c r="C34" s="36"/>
      <c r="D34" s="37"/>
      <c r="E34" s="37"/>
      <c r="F34" s="21"/>
      <c r="G34" s="21"/>
      <c r="H34" s="17"/>
      <c r="I34" s="17"/>
      <c r="J34" s="17"/>
      <c r="K34" s="17"/>
      <c r="L34" s="17"/>
      <c r="M34" s="17"/>
      <c r="N34" s="17">
        <v>0</v>
      </c>
      <c r="O34" s="17"/>
      <c r="P34" s="17"/>
      <c r="Q34" s="125"/>
      <c r="R34" s="129"/>
      <c r="S34" s="130"/>
      <c r="T34" s="129"/>
    </row>
    <row r="35" spans="1:20" ht="12.75" customHeight="1" hidden="1">
      <c r="A35" s="35" t="s">
        <v>154</v>
      </c>
      <c r="B35" s="36" t="s">
        <v>35</v>
      </c>
      <c r="C35" s="36"/>
      <c r="D35" s="37"/>
      <c r="E35" s="37"/>
      <c r="F35" s="21"/>
      <c r="G35" s="21"/>
      <c r="H35" s="17"/>
      <c r="I35" s="17"/>
      <c r="J35" s="17"/>
      <c r="K35" s="17"/>
      <c r="L35" s="17"/>
      <c r="M35" s="17"/>
      <c r="N35" s="17">
        <v>0</v>
      </c>
      <c r="O35" s="17"/>
      <c r="P35" s="17"/>
      <c r="Q35" s="125"/>
      <c r="R35" s="129"/>
      <c r="S35" s="130"/>
      <c r="T35" s="129"/>
    </row>
    <row r="36" spans="1:20" ht="12.75" customHeight="1" hidden="1">
      <c r="A36" s="35"/>
      <c r="B36" s="36"/>
      <c r="C36" s="36"/>
      <c r="D36" s="37"/>
      <c r="E36" s="37"/>
      <c r="F36" s="21"/>
      <c r="G36" s="21"/>
      <c r="H36" s="17"/>
      <c r="I36" s="17"/>
      <c r="J36" s="17"/>
      <c r="K36" s="17"/>
      <c r="L36" s="17"/>
      <c r="M36" s="17"/>
      <c r="N36" s="17"/>
      <c r="O36" s="17"/>
      <c r="P36" s="17"/>
      <c r="Q36" s="125"/>
      <c r="R36" s="129"/>
      <c r="S36" s="130"/>
      <c r="T36" s="129"/>
    </row>
    <row r="37" spans="1:20" ht="12.75" customHeight="1" hidden="1">
      <c r="A37" s="39"/>
      <c r="B37" s="40" t="s">
        <v>158</v>
      </c>
      <c r="C37" s="41"/>
      <c r="D37" s="42"/>
      <c r="E37" s="42"/>
      <c r="F37" s="21"/>
      <c r="G37" s="21"/>
      <c r="H37" s="17"/>
      <c r="I37" s="17"/>
      <c r="J37" s="17"/>
      <c r="K37" s="17"/>
      <c r="L37" s="17"/>
      <c r="M37" s="17"/>
      <c r="N37" s="17"/>
      <c r="O37" s="17"/>
      <c r="P37" s="17"/>
      <c r="Q37" s="125"/>
      <c r="R37" s="129"/>
      <c r="S37" s="130"/>
      <c r="T37" s="129"/>
    </row>
    <row r="38" spans="1:20" ht="12.75" customHeight="1" hidden="1">
      <c r="A38" s="43" t="s">
        <v>154</v>
      </c>
      <c r="B38" s="34" t="s">
        <v>35</v>
      </c>
      <c r="C38" s="34"/>
      <c r="D38" s="34"/>
      <c r="E38" s="34">
        <v>0</v>
      </c>
      <c r="F38" s="17"/>
      <c r="G38" s="17"/>
      <c r="H38" s="17"/>
      <c r="I38" s="17"/>
      <c r="J38" s="17"/>
      <c r="K38" s="17"/>
      <c r="L38" s="17"/>
      <c r="M38" s="17"/>
      <c r="N38" s="17">
        <v>580200</v>
      </c>
      <c r="O38" s="17"/>
      <c r="P38" s="17"/>
      <c r="Q38" s="125"/>
      <c r="R38" s="129"/>
      <c r="S38" s="130"/>
      <c r="T38" s="129"/>
    </row>
    <row r="39" spans="1:20" ht="12.75" customHeight="1" hidden="1">
      <c r="A39" s="33"/>
      <c r="B39" s="34" t="s">
        <v>25</v>
      </c>
      <c r="C39" s="34"/>
      <c r="D39" s="34"/>
      <c r="E39" s="34">
        <v>0</v>
      </c>
      <c r="F39" s="17"/>
      <c r="G39" s="17"/>
      <c r="H39" s="17"/>
      <c r="I39" s="17"/>
      <c r="J39" s="17"/>
      <c r="K39" s="17"/>
      <c r="L39" s="17"/>
      <c r="M39" s="17"/>
      <c r="N39" s="17">
        <v>580200</v>
      </c>
      <c r="O39" s="17"/>
      <c r="P39" s="17"/>
      <c r="Q39" s="125"/>
      <c r="R39" s="129"/>
      <c r="S39" s="130"/>
      <c r="T39" s="129"/>
    </row>
    <row r="40" spans="1:20" ht="12.75" customHeight="1" hidden="1">
      <c r="A40" s="33"/>
      <c r="B40" s="44" t="s">
        <v>14</v>
      </c>
      <c r="C40" s="34"/>
      <c r="D40" s="34"/>
      <c r="E40" s="44">
        <v>0</v>
      </c>
      <c r="F40" s="15"/>
      <c r="G40" s="15"/>
      <c r="H40" s="17"/>
      <c r="I40" s="17"/>
      <c r="J40" s="17"/>
      <c r="K40" s="17"/>
      <c r="L40" s="17"/>
      <c r="M40" s="17"/>
      <c r="N40" s="17"/>
      <c r="O40" s="17"/>
      <c r="P40" s="17"/>
      <c r="Q40" s="125"/>
      <c r="R40" s="129"/>
      <c r="S40" s="130"/>
      <c r="T40" s="129"/>
    </row>
    <row r="41" spans="1:20" ht="12.75" customHeight="1" hidden="1">
      <c r="A41" s="35"/>
      <c r="B41" s="45"/>
      <c r="C41" s="36"/>
      <c r="D41" s="37"/>
      <c r="E41" s="37"/>
      <c r="F41" s="21"/>
      <c r="G41" s="21"/>
      <c r="H41" s="17"/>
      <c r="I41" s="17"/>
      <c r="J41" s="17"/>
      <c r="K41" s="17"/>
      <c r="L41" s="17"/>
      <c r="M41" s="17"/>
      <c r="N41" s="17"/>
      <c r="O41" s="17"/>
      <c r="P41" s="17"/>
      <c r="Q41" s="125"/>
      <c r="R41" s="129"/>
      <c r="S41" s="130"/>
      <c r="T41" s="129"/>
    </row>
    <row r="42" spans="1:20" ht="12.75">
      <c r="A42" s="35"/>
      <c r="B42" s="45" t="s">
        <v>158</v>
      </c>
      <c r="C42" s="36"/>
      <c r="D42" s="37"/>
      <c r="E42" s="37"/>
      <c r="F42" s="21"/>
      <c r="G42" s="21"/>
      <c r="H42" s="17"/>
      <c r="I42" s="17"/>
      <c r="J42" s="17"/>
      <c r="K42" s="17"/>
      <c r="L42" s="17"/>
      <c r="M42" s="17"/>
      <c r="N42" s="17">
        <v>0</v>
      </c>
      <c r="O42" s="17"/>
      <c r="P42" s="17"/>
      <c r="Q42" s="125"/>
      <c r="R42" s="129"/>
      <c r="S42" s="130"/>
      <c r="T42" s="129"/>
    </row>
    <row r="43" spans="1:20" ht="24">
      <c r="A43" s="46" t="s">
        <v>154</v>
      </c>
      <c r="B43" s="34" t="s">
        <v>20</v>
      </c>
      <c r="C43" s="36"/>
      <c r="D43" s="37"/>
      <c r="E43" s="37"/>
      <c r="F43" s="21"/>
      <c r="G43" s="21"/>
      <c r="H43" s="17">
        <v>0</v>
      </c>
      <c r="I43" s="17">
        <v>10925</v>
      </c>
      <c r="J43" s="17">
        <v>10892</v>
      </c>
      <c r="K43" s="17">
        <v>0</v>
      </c>
      <c r="L43" s="17">
        <v>9075</v>
      </c>
      <c r="M43" s="17">
        <v>8791</v>
      </c>
      <c r="N43" s="17">
        <v>0</v>
      </c>
      <c r="O43" s="17">
        <v>30259</v>
      </c>
      <c r="P43" s="17">
        <v>30259</v>
      </c>
      <c r="Q43" s="125">
        <f>SUM(P43/O43*100)</f>
        <v>100</v>
      </c>
      <c r="R43" s="129"/>
      <c r="S43" s="130"/>
      <c r="T43" s="129"/>
    </row>
    <row r="44" spans="1:20" ht="12.75">
      <c r="A44" s="52"/>
      <c r="B44" s="34" t="s">
        <v>21</v>
      </c>
      <c r="C44" s="36"/>
      <c r="D44" s="37"/>
      <c r="E44" s="37"/>
      <c r="F44" s="21"/>
      <c r="G44" s="21"/>
      <c r="H44" s="17">
        <v>0</v>
      </c>
      <c r="I44" s="17">
        <v>744</v>
      </c>
      <c r="J44" s="17">
        <v>777</v>
      </c>
      <c r="K44" s="17">
        <v>0</v>
      </c>
      <c r="L44" s="17">
        <v>18067</v>
      </c>
      <c r="M44" s="17">
        <v>13061</v>
      </c>
      <c r="N44" s="17">
        <v>0</v>
      </c>
      <c r="O44" s="17">
        <v>8635</v>
      </c>
      <c r="P44" s="17">
        <v>7343</v>
      </c>
      <c r="Q44" s="125">
        <f>SUM(P44/O44*100)</f>
        <v>85.03763752171396</v>
      </c>
      <c r="R44" s="129">
        <v>1826</v>
      </c>
      <c r="S44" s="130">
        <v>0</v>
      </c>
      <c r="T44" s="129">
        <v>0</v>
      </c>
    </row>
    <row r="45" spans="1:20" ht="12.75">
      <c r="A45" s="33"/>
      <c r="B45" s="33" t="s">
        <v>14</v>
      </c>
      <c r="C45" s="36"/>
      <c r="D45" s="37"/>
      <c r="E45" s="37"/>
      <c r="F45" s="21"/>
      <c r="G45" s="21"/>
      <c r="H45" s="15">
        <f aca="true" t="shared" si="1" ref="H45:P45">SUM(H43:H44)</f>
        <v>0</v>
      </c>
      <c r="I45" s="15">
        <f t="shared" si="1"/>
        <v>11669</v>
      </c>
      <c r="J45" s="15">
        <f t="shared" si="1"/>
        <v>11669</v>
      </c>
      <c r="K45" s="15">
        <f t="shared" si="1"/>
        <v>0</v>
      </c>
      <c r="L45" s="15">
        <f t="shared" si="1"/>
        <v>27142</v>
      </c>
      <c r="M45" s="15">
        <f t="shared" si="1"/>
        <v>21852</v>
      </c>
      <c r="N45" s="15">
        <f t="shared" si="1"/>
        <v>0</v>
      </c>
      <c r="O45" s="15">
        <f t="shared" si="1"/>
        <v>38894</v>
      </c>
      <c r="P45" s="15">
        <f t="shared" si="1"/>
        <v>37602</v>
      </c>
      <c r="Q45" s="126">
        <f>SUM(P45/O45*100)</f>
        <v>96.67815087159973</v>
      </c>
      <c r="R45" s="129">
        <f>SUM(R43:R44)</f>
        <v>1826</v>
      </c>
      <c r="S45" s="130">
        <f>SUM(S43:S44)</f>
        <v>0</v>
      </c>
      <c r="T45" s="129">
        <f>SUM(T43:T44)</f>
        <v>0</v>
      </c>
    </row>
    <row r="46" spans="1:20" ht="12.75">
      <c r="A46" s="35"/>
      <c r="B46" s="38" t="s">
        <v>16</v>
      </c>
      <c r="C46" s="36"/>
      <c r="D46" s="37"/>
      <c r="E46" s="37"/>
      <c r="F46" s="21"/>
      <c r="G46" s="21"/>
      <c r="H46" s="17"/>
      <c r="I46" s="17"/>
      <c r="J46" s="17"/>
      <c r="K46" s="17"/>
      <c r="L46" s="17"/>
      <c r="M46" s="17"/>
      <c r="N46" s="17"/>
      <c r="O46" s="17"/>
      <c r="P46" s="17"/>
      <c r="Q46" s="125"/>
      <c r="R46" s="129"/>
      <c r="S46" s="130"/>
      <c r="T46" s="129"/>
    </row>
    <row r="47" spans="1:20" ht="12.75">
      <c r="A47" s="39"/>
      <c r="B47" s="41"/>
      <c r="C47" s="41"/>
      <c r="D47" s="42"/>
      <c r="E47" s="42"/>
      <c r="F47" s="21"/>
      <c r="G47" s="21"/>
      <c r="H47" s="17"/>
      <c r="I47" s="17"/>
      <c r="J47" s="17"/>
      <c r="K47" s="17"/>
      <c r="L47" s="17"/>
      <c r="M47" s="17"/>
      <c r="N47" s="17"/>
      <c r="O47" s="17"/>
      <c r="P47" s="17"/>
      <c r="Q47" s="125"/>
      <c r="R47" s="129"/>
      <c r="S47" s="130"/>
      <c r="T47" s="129"/>
    </row>
    <row r="48" spans="1:20" ht="12.75">
      <c r="A48" s="46" t="s">
        <v>154</v>
      </c>
      <c r="B48" s="34" t="s">
        <v>17</v>
      </c>
      <c r="C48" s="32">
        <v>504671</v>
      </c>
      <c r="D48" s="32">
        <v>636430</v>
      </c>
      <c r="E48" s="32">
        <v>573699</v>
      </c>
      <c r="F48" s="17">
        <v>575400</v>
      </c>
      <c r="G48" s="17">
        <v>587400</v>
      </c>
      <c r="H48" s="111">
        <v>580900</v>
      </c>
      <c r="I48" s="111">
        <v>580900</v>
      </c>
      <c r="J48" s="111">
        <v>580900</v>
      </c>
      <c r="K48" s="111">
        <v>580200</v>
      </c>
      <c r="L48" s="111">
        <v>580200</v>
      </c>
      <c r="M48" s="111">
        <v>580200</v>
      </c>
      <c r="N48" s="111">
        <v>580200</v>
      </c>
      <c r="O48" s="111">
        <v>580200</v>
      </c>
      <c r="P48" s="111">
        <v>570729</v>
      </c>
      <c r="Q48" s="125">
        <f>SUM(P48/O48*100)</f>
        <v>98.36763185108583</v>
      </c>
      <c r="R48" s="129">
        <v>588214</v>
      </c>
      <c r="S48" s="130">
        <v>262527</v>
      </c>
      <c r="T48" s="129">
        <v>595100</v>
      </c>
    </row>
    <row r="49" spans="1:20" ht="12.75">
      <c r="A49" s="47"/>
      <c r="B49" s="33" t="s">
        <v>14</v>
      </c>
      <c r="C49" s="33">
        <v>504671</v>
      </c>
      <c r="D49" s="33">
        <v>636430</v>
      </c>
      <c r="E49" s="33">
        <v>573699</v>
      </c>
      <c r="F49" s="15">
        <v>575400</v>
      </c>
      <c r="G49" s="15">
        <v>587400</v>
      </c>
      <c r="H49" s="33">
        <v>580900</v>
      </c>
      <c r="I49" s="33">
        <v>580900</v>
      </c>
      <c r="J49" s="33">
        <v>580900</v>
      </c>
      <c r="K49" s="33">
        <v>580200</v>
      </c>
      <c r="L49" s="33">
        <v>580200</v>
      </c>
      <c r="M49" s="33">
        <v>580200</v>
      </c>
      <c r="N49" s="33">
        <f>SUM(N48)</f>
        <v>580200</v>
      </c>
      <c r="O49" s="33">
        <f>SUM(O48)</f>
        <v>580200</v>
      </c>
      <c r="P49" s="33">
        <f>SUM(P48)</f>
        <v>570729</v>
      </c>
      <c r="Q49" s="126">
        <f>SUM(P49/O49*100)</f>
        <v>98.36763185108583</v>
      </c>
      <c r="R49" s="15">
        <f>SUM(R48)</f>
        <v>588214</v>
      </c>
      <c r="S49" s="131">
        <f>SUM(S48)</f>
        <v>262527</v>
      </c>
      <c r="T49" s="15">
        <f>SUM(T48)</f>
        <v>595100</v>
      </c>
    </row>
    <row r="50" spans="1:20" ht="12.75">
      <c r="A50" s="47"/>
      <c r="B50" s="33"/>
      <c r="C50" s="33"/>
      <c r="D50" s="33"/>
      <c r="E50" s="33"/>
      <c r="F50" s="15"/>
      <c r="G50" s="15"/>
      <c r="H50" s="17"/>
      <c r="I50" s="17"/>
      <c r="J50" s="17"/>
      <c r="K50" s="17"/>
      <c r="L50" s="17"/>
      <c r="M50" s="17"/>
      <c r="N50" s="17"/>
      <c r="O50" s="17"/>
      <c r="P50" s="17"/>
      <c r="Q50" s="125"/>
      <c r="R50" s="129"/>
      <c r="S50" s="130"/>
      <c r="T50" s="129"/>
    </row>
    <row r="51" spans="1:20" ht="12.75">
      <c r="A51" s="47"/>
      <c r="B51" s="33" t="s">
        <v>184</v>
      </c>
      <c r="C51" s="33"/>
      <c r="D51" s="33"/>
      <c r="E51" s="33"/>
      <c r="F51" s="15"/>
      <c r="G51" s="15"/>
      <c r="H51" s="17"/>
      <c r="I51" s="17"/>
      <c r="J51" s="17"/>
      <c r="K51" s="17"/>
      <c r="L51" s="17"/>
      <c r="M51" s="17"/>
      <c r="N51" s="17"/>
      <c r="O51" s="17"/>
      <c r="P51" s="17"/>
      <c r="Q51" s="125"/>
      <c r="R51" s="129"/>
      <c r="S51" s="130"/>
      <c r="T51" s="129"/>
    </row>
    <row r="52" spans="1:20" ht="12.75">
      <c r="A52" s="47"/>
      <c r="B52" s="102" t="s">
        <v>25</v>
      </c>
      <c r="C52" s="33"/>
      <c r="D52" s="33"/>
      <c r="E52" s="102">
        <v>200</v>
      </c>
      <c r="F52" s="17"/>
      <c r="G52" s="17">
        <v>200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25"/>
      <c r="R52" s="129"/>
      <c r="S52" s="130"/>
      <c r="T52" s="129"/>
    </row>
    <row r="53" spans="1:20" ht="12.75">
      <c r="A53" s="47"/>
      <c r="B53" s="33" t="s">
        <v>185</v>
      </c>
      <c r="C53" s="33"/>
      <c r="D53" s="33"/>
      <c r="E53" s="33">
        <v>200</v>
      </c>
      <c r="F53" s="15">
        <v>0</v>
      </c>
      <c r="G53" s="15">
        <v>200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25"/>
      <c r="R53" s="129"/>
      <c r="S53" s="130"/>
      <c r="T53" s="129"/>
    </row>
    <row r="54" spans="1:20" ht="12.75">
      <c r="A54" s="47"/>
      <c r="B54" s="48"/>
      <c r="C54" s="34"/>
      <c r="D54" s="34"/>
      <c r="E54" s="4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25"/>
      <c r="R54" s="129"/>
      <c r="S54" s="130"/>
      <c r="T54" s="129"/>
    </row>
    <row r="55" spans="1:20" ht="24">
      <c r="A55" s="49"/>
      <c r="B55" s="38" t="s">
        <v>18</v>
      </c>
      <c r="C55" s="36"/>
      <c r="D55" s="37"/>
      <c r="E55" s="37"/>
      <c r="F55" s="21"/>
      <c r="G55" s="21"/>
      <c r="H55" s="17"/>
      <c r="I55" s="17"/>
      <c r="J55" s="17"/>
      <c r="K55" s="17"/>
      <c r="L55" s="17"/>
      <c r="M55" s="17"/>
      <c r="N55" s="17"/>
      <c r="O55" s="17"/>
      <c r="P55" s="17"/>
      <c r="Q55" s="125"/>
      <c r="R55" s="129"/>
      <c r="S55" s="130"/>
      <c r="T55" s="129"/>
    </row>
    <row r="56" spans="1:20" ht="12.75">
      <c r="A56" s="49"/>
      <c r="B56" s="50" t="s">
        <v>19</v>
      </c>
      <c r="C56" s="36"/>
      <c r="D56" s="37"/>
      <c r="E56" s="37"/>
      <c r="F56" s="21"/>
      <c r="G56" s="21"/>
      <c r="H56" s="17"/>
      <c r="I56" s="17"/>
      <c r="J56" s="17"/>
      <c r="K56" s="17"/>
      <c r="L56" s="17"/>
      <c r="M56" s="17"/>
      <c r="N56" s="17"/>
      <c r="O56" s="17"/>
      <c r="P56" s="17"/>
      <c r="Q56" s="125"/>
      <c r="R56" s="129"/>
      <c r="S56" s="130"/>
      <c r="T56" s="129"/>
    </row>
    <row r="57" spans="1:20" ht="12.75">
      <c r="A57" s="51"/>
      <c r="B57" s="41"/>
      <c r="C57" s="41"/>
      <c r="D57" s="42"/>
      <c r="E57" s="42"/>
      <c r="F57" s="21"/>
      <c r="G57" s="21"/>
      <c r="H57" s="17"/>
      <c r="I57" s="17"/>
      <c r="J57" s="17"/>
      <c r="K57" s="17"/>
      <c r="L57" s="17"/>
      <c r="M57" s="17"/>
      <c r="N57" s="17"/>
      <c r="O57" s="17"/>
      <c r="P57" s="17"/>
      <c r="Q57" s="125"/>
      <c r="R57" s="129"/>
      <c r="S57" s="130"/>
      <c r="T57" s="129"/>
    </row>
    <row r="58" spans="1:20" ht="24">
      <c r="A58" s="46" t="s">
        <v>154</v>
      </c>
      <c r="B58" s="34" t="s">
        <v>20</v>
      </c>
      <c r="C58" s="32">
        <v>1802</v>
      </c>
      <c r="D58" s="32">
        <v>10259</v>
      </c>
      <c r="E58" s="32">
        <v>6570</v>
      </c>
      <c r="F58" s="17">
        <v>4520</v>
      </c>
      <c r="G58" s="17">
        <v>4520</v>
      </c>
      <c r="H58" s="17">
        <v>10354</v>
      </c>
      <c r="I58" s="17">
        <v>4878</v>
      </c>
      <c r="J58" s="17">
        <v>4878</v>
      </c>
      <c r="K58" s="17">
        <v>10000</v>
      </c>
      <c r="L58" s="17">
        <v>10000</v>
      </c>
      <c r="M58" s="17">
        <v>4350</v>
      </c>
      <c r="N58" s="17">
        <v>4000</v>
      </c>
      <c r="O58" s="17">
        <v>4000</v>
      </c>
      <c r="P58" s="17">
        <v>2883</v>
      </c>
      <c r="Q58" s="125">
        <f>SUM(P58/O58*100)</f>
        <v>72.075</v>
      </c>
      <c r="R58" s="129">
        <v>4000</v>
      </c>
      <c r="S58" s="130">
        <v>2136</v>
      </c>
      <c r="T58" s="129">
        <v>8000</v>
      </c>
    </row>
    <row r="59" spans="1:20" ht="12.75">
      <c r="A59" s="52"/>
      <c r="B59" s="34" t="s">
        <v>21</v>
      </c>
      <c r="C59" s="32">
        <v>1533</v>
      </c>
      <c r="D59" s="32">
        <v>1001</v>
      </c>
      <c r="E59" s="32">
        <v>4690</v>
      </c>
      <c r="F59" s="17">
        <v>6025</v>
      </c>
      <c r="G59" s="17">
        <v>6025</v>
      </c>
      <c r="H59" s="17">
        <v>1356</v>
      </c>
      <c r="I59" s="17">
        <v>2584</v>
      </c>
      <c r="J59" s="17">
        <v>2538</v>
      </c>
      <c r="K59" s="17">
        <v>4302</v>
      </c>
      <c r="L59" s="17">
        <v>4302</v>
      </c>
      <c r="M59" s="17">
        <v>4091</v>
      </c>
      <c r="N59" s="17">
        <v>16470</v>
      </c>
      <c r="O59" s="17">
        <v>16470</v>
      </c>
      <c r="P59" s="17">
        <v>2096</v>
      </c>
      <c r="Q59" s="125">
        <f>SUM(P59/O59*100)</f>
        <v>12.726168791742563</v>
      </c>
      <c r="R59" s="129">
        <v>28141</v>
      </c>
      <c r="S59" s="130">
        <v>6618</v>
      </c>
      <c r="T59" s="129">
        <v>28000</v>
      </c>
    </row>
    <row r="60" spans="1:20" ht="12.75">
      <c r="A60" s="33"/>
      <c r="B60" s="33" t="s">
        <v>14</v>
      </c>
      <c r="C60" s="33">
        <v>3335</v>
      </c>
      <c r="D60" s="33">
        <v>11260</v>
      </c>
      <c r="E60" s="33">
        <v>11260</v>
      </c>
      <c r="F60" s="15">
        <f aca="true" t="shared" si="2" ref="F60:K60">SUM(F58:F59)</f>
        <v>10545</v>
      </c>
      <c r="G60" s="15">
        <f t="shared" si="2"/>
        <v>10545</v>
      </c>
      <c r="H60" s="15">
        <f t="shared" si="2"/>
        <v>11710</v>
      </c>
      <c r="I60" s="15">
        <f t="shared" si="2"/>
        <v>7462</v>
      </c>
      <c r="J60" s="15">
        <f t="shared" si="2"/>
        <v>7416</v>
      </c>
      <c r="K60" s="15">
        <f t="shared" si="2"/>
        <v>14302</v>
      </c>
      <c r="L60" s="15">
        <f>SUM(L58:L59)</f>
        <v>14302</v>
      </c>
      <c r="M60" s="15">
        <f>SUM(M58:M59)</f>
        <v>8441</v>
      </c>
      <c r="N60" s="15">
        <f>SUM(N58:N59)</f>
        <v>20470</v>
      </c>
      <c r="O60" s="15">
        <f>SUM(O58:O59)</f>
        <v>20470</v>
      </c>
      <c r="P60" s="15">
        <f>SUM(P58:P59)</f>
        <v>4979</v>
      </c>
      <c r="Q60" s="126">
        <f>SUM(P60/O60*100)</f>
        <v>24.323400097703956</v>
      </c>
      <c r="R60" s="15">
        <f>SUM(R58:R59)</f>
        <v>32141</v>
      </c>
      <c r="S60" s="131">
        <f>SUM(S58:S59)</f>
        <v>8754</v>
      </c>
      <c r="T60" s="15">
        <f>SUM(T58:T59)</f>
        <v>36000</v>
      </c>
    </row>
    <row r="61" spans="1:20" ht="12.75">
      <c r="A61" s="39"/>
      <c r="B61" s="53" t="s">
        <v>223</v>
      </c>
      <c r="C61" s="41"/>
      <c r="D61" s="42"/>
      <c r="E61" s="42"/>
      <c r="F61" s="21"/>
      <c r="G61" s="21"/>
      <c r="H61" s="17"/>
      <c r="I61" s="17"/>
      <c r="J61" s="17"/>
      <c r="K61" s="17"/>
      <c r="L61" s="17"/>
      <c r="M61" s="17"/>
      <c r="N61" s="17"/>
      <c r="O61" s="17"/>
      <c r="P61" s="17"/>
      <c r="Q61" s="125"/>
      <c r="R61" s="129"/>
      <c r="S61" s="130"/>
      <c r="T61" s="129"/>
    </row>
    <row r="62" spans="1:20" ht="24">
      <c r="A62" s="43" t="s">
        <v>154</v>
      </c>
      <c r="B62" s="34" t="s">
        <v>22</v>
      </c>
      <c r="C62" s="32">
        <v>23641</v>
      </c>
      <c r="D62" s="32">
        <v>31328</v>
      </c>
      <c r="E62" s="32">
        <v>39311</v>
      </c>
      <c r="F62" s="17">
        <v>24920</v>
      </c>
      <c r="G62" s="17">
        <v>26000</v>
      </c>
      <c r="H62" s="17">
        <v>25162</v>
      </c>
      <c r="I62" s="17">
        <v>25162</v>
      </c>
      <c r="J62" s="17">
        <v>24446</v>
      </c>
      <c r="K62" s="17">
        <v>25350</v>
      </c>
      <c r="L62" s="17">
        <v>28867</v>
      </c>
      <c r="M62" s="17">
        <v>27690</v>
      </c>
      <c r="N62" s="17">
        <v>27310</v>
      </c>
      <c r="O62" s="17">
        <v>30765</v>
      </c>
      <c r="P62" s="17">
        <v>29560</v>
      </c>
      <c r="Q62" s="125">
        <f>SUM(P62/O62*100)</f>
        <v>96.08321144157321</v>
      </c>
      <c r="R62" s="129">
        <v>31096</v>
      </c>
      <c r="S62" s="130">
        <v>13923</v>
      </c>
      <c r="T62" s="129">
        <v>33000</v>
      </c>
    </row>
    <row r="63" spans="1:20" ht="12.75">
      <c r="A63" s="54"/>
      <c r="B63" s="34" t="s">
        <v>23</v>
      </c>
      <c r="C63" s="32">
        <v>2477</v>
      </c>
      <c r="D63" s="32">
        <v>14782</v>
      </c>
      <c r="E63" s="32">
        <v>6799</v>
      </c>
      <c r="F63" s="17">
        <v>40000</v>
      </c>
      <c r="G63" s="17">
        <v>4920</v>
      </c>
      <c r="H63" s="17">
        <v>38355</v>
      </c>
      <c r="I63" s="17">
        <v>3603</v>
      </c>
      <c r="J63" s="17">
        <v>1533</v>
      </c>
      <c r="K63" s="17">
        <v>27456</v>
      </c>
      <c r="L63" s="17">
        <v>23939</v>
      </c>
      <c r="M63" s="17">
        <v>1390</v>
      </c>
      <c r="N63" s="17">
        <v>42146</v>
      </c>
      <c r="O63" s="17">
        <v>38691</v>
      </c>
      <c r="P63" s="17">
        <v>1210</v>
      </c>
      <c r="Q63" s="125">
        <f>SUM(P63/O63*100)</f>
        <v>3.127342275981494</v>
      </c>
      <c r="R63" s="129">
        <v>54420</v>
      </c>
      <c r="S63" s="130">
        <v>583</v>
      </c>
      <c r="T63" s="129">
        <v>7500</v>
      </c>
    </row>
    <row r="64" spans="1:20" ht="12.75">
      <c r="A64" s="33"/>
      <c r="B64" s="48" t="s">
        <v>14</v>
      </c>
      <c r="C64" s="48">
        <v>26118</v>
      </c>
      <c r="D64" s="48">
        <v>46110</v>
      </c>
      <c r="E64" s="48">
        <v>46110</v>
      </c>
      <c r="F64" s="15">
        <f aca="true" t="shared" si="3" ref="F64:K64">SUM(F62:F63)</f>
        <v>64920</v>
      </c>
      <c r="G64" s="15">
        <f t="shared" si="3"/>
        <v>30920</v>
      </c>
      <c r="H64" s="15">
        <f t="shared" si="3"/>
        <v>63517</v>
      </c>
      <c r="I64" s="15">
        <f t="shared" si="3"/>
        <v>28765</v>
      </c>
      <c r="J64" s="15">
        <f t="shared" si="3"/>
        <v>25979</v>
      </c>
      <c r="K64" s="15">
        <f t="shared" si="3"/>
        <v>52806</v>
      </c>
      <c r="L64" s="15">
        <f>SUM(L62:L63)</f>
        <v>52806</v>
      </c>
      <c r="M64" s="15">
        <f>SUM(M62:M63)</f>
        <v>29080</v>
      </c>
      <c r="N64" s="15">
        <f>SUM(N62:N63)</f>
        <v>69456</v>
      </c>
      <c r="O64" s="15">
        <f>SUM(O62:O63)</f>
        <v>69456</v>
      </c>
      <c r="P64" s="15">
        <f>SUM(P62:P63)</f>
        <v>30770</v>
      </c>
      <c r="Q64" s="126">
        <f>SUM(P64/O64*100)</f>
        <v>44.30142824234047</v>
      </c>
      <c r="R64" s="15">
        <f>SUM(R62:R63)</f>
        <v>85516</v>
      </c>
      <c r="S64" s="131">
        <f>SUM(S62:S63)</f>
        <v>14506</v>
      </c>
      <c r="T64" s="15">
        <f>SUM(T62:T63)</f>
        <v>40500</v>
      </c>
    </row>
    <row r="65" spans="1:20" ht="12.75">
      <c r="A65" s="33"/>
      <c r="B65" s="48"/>
      <c r="C65" s="34"/>
      <c r="D65" s="34"/>
      <c r="E65" s="44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25"/>
      <c r="R65" s="129"/>
      <c r="S65" s="130"/>
      <c r="T65" s="129"/>
    </row>
    <row r="66" spans="1:20" ht="12.75" customHeight="1" hidden="1">
      <c r="A66" s="35"/>
      <c r="B66" s="55"/>
      <c r="C66" s="36"/>
      <c r="D66" s="37"/>
      <c r="E66" s="37"/>
      <c r="F66" s="21"/>
      <c r="G66" s="21"/>
      <c r="H66" s="17"/>
      <c r="I66" s="17"/>
      <c r="J66" s="17"/>
      <c r="K66" s="17"/>
      <c r="L66" s="17"/>
      <c r="M66" s="17"/>
      <c r="N66" s="17"/>
      <c r="O66" s="17"/>
      <c r="P66" s="17"/>
      <c r="Q66" s="125"/>
      <c r="R66" s="129"/>
      <c r="S66" s="130"/>
      <c r="T66" s="129"/>
    </row>
    <row r="67" spans="1:20" ht="12.75" customHeight="1" hidden="1">
      <c r="A67" s="39"/>
      <c r="B67" s="53"/>
      <c r="C67" s="41"/>
      <c r="D67" s="42"/>
      <c r="E67" s="42"/>
      <c r="F67" s="21"/>
      <c r="G67" s="21"/>
      <c r="H67" s="17"/>
      <c r="I67" s="17"/>
      <c r="J67" s="17"/>
      <c r="K67" s="17"/>
      <c r="L67" s="17"/>
      <c r="M67" s="17"/>
      <c r="N67" s="17"/>
      <c r="O67" s="17"/>
      <c r="P67" s="17"/>
      <c r="Q67" s="125"/>
      <c r="R67" s="129"/>
      <c r="S67" s="130"/>
      <c r="T67" s="129"/>
    </row>
    <row r="68" spans="1:20" ht="12.75" customHeight="1" hidden="1">
      <c r="A68" s="59"/>
      <c r="B68" s="42"/>
      <c r="C68" s="42"/>
      <c r="D68" s="42"/>
      <c r="E68" s="42"/>
      <c r="F68" s="17"/>
      <c r="G68" s="21"/>
      <c r="H68" s="17"/>
      <c r="I68" s="17"/>
      <c r="J68" s="17"/>
      <c r="K68" s="17"/>
      <c r="L68" s="17"/>
      <c r="M68" s="17"/>
      <c r="N68" s="17"/>
      <c r="O68" s="17"/>
      <c r="P68" s="17"/>
      <c r="Q68" s="125"/>
      <c r="R68" s="129"/>
      <c r="S68" s="130"/>
      <c r="T68" s="129"/>
    </row>
    <row r="69" spans="1:20" ht="12.75" customHeight="1" hidden="1">
      <c r="A69" s="54"/>
      <c r="B69" s="34"/>
      <c r="C69" s="32"/>
      <c r="D69" s="32"/>
      <c r="E69" s="32"/>
      <c r="F69" s="15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25"/>
      <c r="R69" s="129"/>
      <c r="S69" s="130"/>
      <c r="T69" s="129"/>
    </row>
    <row r="70" spans="1:20" ht="24">
      <c r="A70" s="54"/>
      <c r="B70" s="44" t="s">
        <v>224</v>
      </c>
      <c r="C70" s="32"/>
      <c r="D70" s="32"/>
      <c r="E70" s="32"/>
      <c r="F70" s="16"/>
      <c r="G70" s="17"/>
      <c r="H70" s="17"/>
      <c r="I70" s="17"/>
      <c r="J70" s="17"/>
      <c r="K70" s="17"/>
      <c r="L70" s="17"/>
      <c r="M70" s="17"/>
      <c r="N70" s="17"/>
      <c r="O70" s="17">
        <v>361</v>
      </c>
      <c r="P70" s="17">
        <v>361</v>
      </c>
      <c r="Q70" s="125"/>
      <c r="R70" s="129">
        <v>35</v>
      </c>
      <c r="S70" s="130">
        <v>0</v>
      </c>
      <c r="T70" s="129">
        <v>0</v>
      </c>
    </row>
    <row r="71" spans="1:20" ht="12.75">
      <c r="A71" s="54" t="s">
        <v>225</v>
      </c>
      <c r="B71" s="34" t="s">
        <v>25</v>
      </c>
      <c r="C71" s="32"/>
      <c r="D71" s="32"/>
      <c r="E71" s="32"/>
      <c r="F71" s="16"/>
      <c r="G71" s="17"/>
      <c r="H71" s="17"/>
      <c r="I71" s="17"/>
      <c r="J71" s="17"/>
      <c r="K71" s="17"/>
      <c r="L71" s="17">
        <v>3367</v>
      </c>
      <c r="M71" s="17"/>
      <c r="N71" s="17">
        <v>3367</v>
      </c>
      <c r="O71" s="17">
        <v>3006</v>
      </c>
      <c r="P71" s="17">
        <v>2971</v>
      </c>
      <c r="Q71" s="125">
        <f>SUM(P71/O71*100)</f>
        <v>98.8356620093147</v>
      </c>
      <c r="R71" s="129"/>
      <c r="S71" s="130"/>
      <c r="T71" s="129"/>
    </row>
    <row r="72" spans="1:20" ht="12.75">
      <c r="A72" s="54"/>
      <c r="B72" s="34" t="s">
        <v>185</v>
      </c>
      <c r="C72" s="32"/>
      <c r="D72" s="32"/>
      <c r="E72" s="32"/>
      <c r="F72" s="16"/>
      <c r="G72" s="17"/>
      <c r="H72" s="17"/>
      <c r="I72" s="17"/>
      <c r="J72" s="17"/>
      <c r="K72" s="15"/>
      <c r="L72" s="15">
        <v>3367</v>
      </c>
      <c r="M72" s="15"/>
      <c r="N72" s="15">
        <f>SUM(N71)</f>
        <v>3367</v>
      </c>
      <c r="O72" s="15">
        <f>SUM(O70:O71)</f>
        <v>3367</v>
      </c>
      <c r="P72" s="15">
        <f>SUM(P70:P71)</f>
        <v>3332</v>
      </c>
      <c r="Q72" s="126">
        <f>SUM(P72/O72*100)</f>
        <v>98.96049896049897</v>
      </c>
      <c r="R72" s="15">
        <f>SUM(R70:R71)</f>
        <v>35</v>
      </c>
      <c r="S72" s="131">
        <f>SUM(S70:S71)</f>
        <v>0</v>
      </c>
      <c r="T72" s="15">
        <f>SUM(T70:T71)</f>
        <v>0</v>
      </c>
    </row>
    <row r="73" spans="1:20" ht="12.75">
      <c r="A73" s="33"/>
      <c r="B73" s="48"/>
      <c r="C73" s="32"/>
      <c r="D73" s="48"/>
      <c r="E73" s="48"/>
      <c r="F73" s="21"/>
      <c r="G73" s="15"/>
      <c r="H73" s="17"/>
      <c r="I73" s="17"/>
      <c r="J73" s="17"/>
      <c r="K73" s="17"/>
      <c r="L73" s="17"/>
      <c r="M73" s="17"/>
      <c r="N73" s="17"/>
      <c r="O73" s="17"/>
      <c r="P73" s="17"/>
      <c r="Q73" s="125"/>
      <c r="R73" s="15"/>
      <c r="S73" s="131"/>
      <c r="T73" s="15"/>
    </row>
    <row r="74" spans="1:20" ht="12.75" customHeight="1" hidden="1">
      <c r="A74" s="39"/>
      <c r="B74" s="53" t="s">
        <v>24</v>
      </c>
      <c r="C74" s="41"/>
      <c r="D74" s="42"/>
      <c r="E74" s="42"/>
      <c r="F74" s="17"/>
      <c r="G74" s="21"/>
      <c r="H74" s="17"/>
      <c r="I74" s="17"/>
      <c r="J74" s="17"/>
      <c r="K74" s="17"/>
      <c r="L74" s="17"/>
      <c r="M74" s="17"/>
      <c r="N74" s="17"/>
      <c r="O74" s="17"/>
      <c r="P74" s="17"/>
      <c r="Q74" s="125"/>
      <c r="R74" s="129"/>
      <c r="S74" s="130"/>
      <c r="T74" s="129"/>
    </row>
    <row r="75" spans="1:20" ht="24" customHeight="1" hidden="1">
      <c r="A75" s="43" t="s">
        <v>154</v>
      </c>
      <c r="B75" s="34" t="s">
        <v>22</v>
      </c>
      <c r="C75" s="32">
        <v>2931</v>
      </c>
      <c r="D75" s="32"/>
      <c r="E75" s="32">
        <v>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25"/>
      <c r="R75" s="129"/>
      <c r="S75" s="130"/>
      <c r="T75" s="129"/>
    </row>
    <row r="76" spans="1:20" ht="12.75" customHeight="1" hidden="1">
      <c r="A76" s="54"/>
      <c r="B76" s="34" t="s">
        <v>25</v>
      </c>
      <c r="C76" s="32">
        <v>62</v>
      </c>
      <c r="D76" s="32"/>
      <c r="E76" s="34"/>
      <c r="F76" s="15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25"/>
      <c r="R76" s="129"/>
      <c r="S76" s="130"/>
      <c r="T76" s="129"/>
    </row>
    <row r="77" spans="1:20" ht="12.75" customHeight="1" hidden="1">
      <c r="A77" s="33"/>
      <c r="B77" s="48" t="s">
        <v>14</v>
      </c>
      <c r="C77" s="48">
        <v>2993</v>
      </c>
      <c r="D77" s="48"/>
      <c r="E77" s="48">
        <v>0</v>
      </c>
      <c r="F77" s="21"/>
      <c r="G77" s="15"/>
      <c r="H77" s="17"/>
      <c r="I77" s="17"/>
      <c r="J77" s="17"/>
      <c r="K77" s="17"/>
      <c r="L77" s="17"/>
      <c r="M77" s="17"/>
      <c r="N77" s="17"/>
      <c r="O77" s="17"/>
      <c r="P77" s="17"/>
      <c r="Q77" s="125"/>
      <c r="R77" s="129"/>
      <c r="S77" s="130"/>
      <c r="T77" s="129"/>
    </row>
    <row r="78" spans="1:20" ht="13.5" customHeight="1" hidden="1" thickBot="1">
      <c r="A78" s="56" t="s">
        <v>1</v>
      </c>
      <c r="B78" s="57" t="s">
        <v>2</v>
      </c>
      <c r="C78" s="57" t="s">
        <v>3</v>
      </c>
      <c r="D78" s="58"/>
      <c r="E78" s="58" t="s">
        <v>4</v>
      </c>
      <c r="F78" s="21"/>
      <c r="G78" s="21"/>
      <c r="H78" s="17"/>
      <c r="I78" s="17"/>
      <c r="J78" s="17"/>
      <c r="K78" s="17"/>
      <c r="L78" s="17"/>
      <c r="M78" s="17"/>
      <c r="N78" s="17"/>
      <c r="O78" s="17"/>
      <c r="P78" s="17"/>
      <c r="Q78" s="125"/>
      <c r="R78" s="129"/>
      <c r="S78" s="130"/>
      <c r="T78" s="129"/>
    </row>
    <row r="79" spans="1:20" ht="12.75">
      <c r="A79" s="39"/>
      <c r="B79" s="53" t="s">
        <v>26</v>
      </c>
      <c r="C79" s="41"/>
      <c r="D79" s="42"/>
      <c r="E79" s="42"/>
      <c r="F79" s="17"/>
      <c r="G79" s="21"/>
      <c r="H79" s="17"/>
      <c r="I79" s="17"/>
      <c r="J79" s="17"/>
      <c r="K79" s="17"/>
      <c r="L79" s="17"/>
      <c r="M79" s="17"/>
      <c r="N79" s="17"/>
      <c r="O79" s="17"/>
      <c r="P79" s="17"/>
      <c r="Q79" s="125"/>
      <c r="R79" s="129"/>
      <c r="S79" s="130"/>
      <c r="T79" s="129"/>
    </row>
    <row r="80" spans="1:20" ht="24">
      <c r="A80" s="43" t="s">
        <v>154</v>
      </c>
      <c r="B80" s="34" t="s">
        <v>22</v>
      </c>
      <c r="C80" s="32">
        <v>594679</v>
      </c>
      <c r="D80" s="32">
        <v>699861</v>
      </c>
      <c r="E80" s="32">
        <v>711751</v>
      </c>
      <c r="F80" s="17">
        <v>729282</v>
      </c>
      <c r="G80" s="17">
        <v>745771</v>
      </c>
      <c r="H80" s="17">
        <v>724395</v>
      </c>
      <c r="I80" s="17">
        <v>783040</v>
      </c>
      <c r="J80" s="17">
        <v>782312</v>
      </c>
      <c r="K80" s="17">
        <v>848316</v>
      </c>
      <c r="L80" s="17">
        <v>871793</v>
      </c>
      <c r="M80" s="17">
        <v>871793</v>
      </c>
      <c r="N80" s="17">
        <v>833960</v>
      </c>
      <c r="O80" s="17">
        <v>910168</v>
      </c>
      <c r="P80" s="17">
        <v>910168</v>
      </c>
      <c r="Q80" s="125">
        <f>SUM(P80/O80*100)</f>
        <v>100</v>
      </c>
      <c r="R80" s="129">
        <v>915481</v>
      </c>
      <c r="S80" s="130">
        <v>383722</v>
      </c>
      <c r="T80" s="129">
        <v>986000</v>
      </c>
    </row>
    <row r="81" spans="1:20" ht="12.75">
      <c r="A81" s="33"/>
      <c r="B81" s="34" t="s">
        <v>25</v>
      </c>
      <c r="C81" s="32">
        <v>207470</v>
      </c>
      <c r="D81" s="32">
        <v>7648</v>
      </c>
      <c r="E81" s="34">
        <v>59897</v>
      </c>
      <c r="F81" s="15"/>
      <c r="G81" s="17">
        <v>104712</v>
      </c>
      <c r="H81" s="17">
        <v>26312</v>
      </c>
      <c r="I81" s="17">
        <v>74960</v>
      </c>
      <c r="J81" s="17">
        <v>74960</v>
      </c>
      <c r="K81" s="17">
        <v>728</v>
      </c>
      <c r="L81" s="17">
        <v>14477</v>
      </c>
      <c r="M81" s="17">
        <v>14477</v>
      </c>
      <c r="N81" s="17">
        <v>4770</v>
      </c>
      <c r="O81" s="17">
        <v>26572</v>
      </c>
      <c r="P81" s="17">
        <v>26572</v>
      </c>
      <c r="Q81" s="125">
        <f>SUM(P81/O81*100)</f>
        <v>100</v>
      </c>
      <c r="R81" s="129">
        <v>50433</v>
      </c>
      <c r="S81" s="130">
        <v>9043</v>
      </c>
      <c r="T81" s="129">
        <v>0</v>
      </c>
    </row>
    <row r="82" spans="1:20" ht="12.75">
      <c r="A82" s="33"/>
      <c r="B82" s="48" t="s">
        <v>14</v>
      </c>
      <c r="C82" s="48">
        <v>802149</v>
      </c>
      <c r="D82" s="48">
        <f aca="true" t="shared" si="4" ref="D82:K82">SUM(D80:D81)</f>
        <v>707509</v>
      </c>
      <c r="E82" s="48">
        <f t="shared" si="4"/>
        <v>771648</v>
      </c>
      <c r="F82" s="15">
        <v>729282</v>
      </c>
      <c r="G82" s="15">
        <f t="shared" si="4"/>
        <v>850483</v>
      </c>
      <c r="H82" s="15">
        <f t="shared" si="4"/>
        <v>750707</v>
      </c>
      <c r="I82" s="15">
        <f t="shared" si="4"/>
        <v>858000</v>
      </c>
      <c r="J82" s="15">
        <f t="shared" si="4"/>
        <v>857272</v>
      </c>
      <c r="K82" s="15">
        <f t="shared" si="4"/>
        <v>849044</v>
      </c>
      <c r="L82" s="15">
        <f>SUM(L80:L81)</f>
        <v>886270</v>
      </c>
      <c r="M82" s="15">
        <f>SUM(M80:M81)</f>
        <v>886270</v>
      </c>
      <c r="N82" s="15">
        <f>SUM(N80:N81)</f>
        <v>838730</v>
      </c>
      <c r="O82" s="15">
        <f>SUM(O80:O81)</f>
        <v>936740</v>
      </c>
      <c r="P82" s="15">
        <f>SUM(P80:P81)</f>
        <v>936740</v>
      </c>
      <c r="Q82" s="126">
        <f>SUM(P82/O82*100)</f>
        <v>100</v>
      </c>
      <c r="R82" s="15">
        <f>SUM(R80:R81)</f>
        <v>965914</v>
      </c>
      <c r="S82" s="131">
        <f>SUM(S80:S81)</f>
        <v>392765</v>
      </c>
      <c r="T82" s="15">
        <f>SUM(T80:T81)</f>
        <v>986000</v>
      </c>
    </row>
    <row r="83" spans="1:20" ht="12.75">
      <c r="A83" s="33"/>
      <c r="B83" s="48"/>
      <c r="C83" s="34"/>
      <c r="D83" s="34"/>
      <c r="E83" s="48"/>
      <c r="F83" s="21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25"/>
      <c r="R83" s="129"/>
      <c r="S83" s="130"/>
      <c r="T83" s="129"/>
    </row>
    <row r="84" spans="1:20" ht="12.75">
      <c r="A84" s="39"/>
      <c r="B84" s="53" t="s">
        <v>27</v>
      </c>
      <c r="C84" s="41"/>
      <c r="D84" s="42"/>
      <c r="E84" s="42"/>
      <c r="F84" s="17"/>
      <c r="G84" s="21"/>
      <c r="H84" s="17"/>
      <c r="I84" s="17"/>
      <c r="J84" s="17"/>
      <c r="K84" s="17"/>
      <c r="L84" s="17"/>
      <c r="M84" s="17"/>
      <c r="N84" s="17"/>
      <c r="O84" s="17"/>
      <c r="P84" s="17"/>
      <c r="Q84" s="125"/>
      <c r="R84" s="129"/>
      <c r="S84" s="130"/>
      <c r="T84" s="129"/>
    </row>
    <row r="85" spans="1:20" ht="24">
      <c r="A85" s="43" t="s">
        <v>154</v>
      </c>
      <c r="B85" s="34" t="s">
        <v>22</v>
      </c>
      <c r="C85" s="32">
        <v>1219953</v>
      </c>
      <c r="D85" s="32">
        <v>1459371</v>
      </c>
      <c r="E85" s="32">
        <v>1541010</v>
      </c>
      <c r="F85" s="17">
        <v>1494563</v>
      </c>
      <c r="G85" s="17">
        <v>1510868</v>
      </c>
      <c r="H85" s="17">
        <v>1477000</v>
      </c>
      <c r="I85" s="17">
        <v>1570753</v>
      </c>
      <c r="J85" s="17">
        <v>1476238</v>
      </c>
      <c r="K85" s="17">
        <v>2140905</v>
      </c>
      <c r="L85" s="17">
        <v>1801582</v>
      </c>
      <c r="M85" s="17">
        <v>1679605</v>
      </c>
      <c r="N85" s="17">
        <v>2233962</v>
      </c>
      <c r="O85" s="17">
        <v>1868981</v>
      </c>
      <c r="P85" s="17">
        <v>1791429</v>
      </c>
      <c r="Q85" s="125">
        <f>SUM(P85/O85*100)</f>
        <v>95.85057311979095</v>
      </c>
      <c r="R85" s="129">
        <v>1864065</v>
      </c>
      <c r="S85" s="130">
        <v>909744</v>
      </c>
      <c r="T85" s="129">
        <v>1915000</v>
      </c>
    </row>
    <row r="86" spans="1:20" ht="12.75">
      <c r="A86" s="54"/>
      <c r="B86" s="34" t="s">
        <v>25</v>
      </c>
      <c r="C86" s="32">
        <v>429915</v>
      </c>
      <c r="D86" s="32">
        <v>288759</v>
      </c>
      <c r="E86" s="32">
        <v>456713</v>
      </c>
      <c r="F86" s="17">
        <v>407993</v>
      </c>
      <c r="G86" s="17">
        <v>536127</v>
      </c>
      <c r="H86" s="17">
        <v>620001</v>
      </c>
      <c r="I86" s="17">
        <v>597682</v>
      </c>
      <c r="J86" s="17">
        <v>518642</v>
      </c>
      <c r="K86" s="17">
        <v>174292</v>
      </c>
      <c r="L86" s="17">
        <v>664665</v>
      </c>
      <c r="M86" s="17">
        <v>599259</v>
      </c>
      <c r="N86" s="17">
        <v>197773</v>
      </c>
      <c r="O86" s="17">
        <v>801105</v>
      </c>
      <c r="P86" s="17">
        <v>695819</v>
      </c>
      <c r="Q86" s="125">
        <f>SUM(P86/O86*100)</f>
        <v>86.85740321181368</v>
      </c>
      <c r="R86" s="129">
        <v>650625</v>
      </c>
      <c r="S86" s="130">
        <v>307963</v>
      </c>
      <c r="T86" s="129">
        <v>671000</v>
      </c>
    </row>
    <row r="87" spans="1:20" ht="12.75">
      <c r="A87" s="33" t="s">
        <v>28</v>
      </c>
      <c r="B87" s="34" t="s">
        <v>29</v>
      </c>
      <c r="C87" s="32">
        <v>15580</v>
      </c>
      <c r="D87" s="32">
        <v>1030816</v>
      </c>
      <c r="E87" s="32">
        <v>1035316</v>
      </c>
      <c r="F87" s="17">
        <v>198684</v>
      </c>
      <c r="G87" s="17">
        <v>226005</v>
      </c>
      <c r="H87" s="17">
        <v>0</v>
      </c>
      <c r="I87" s="17">
        <v>1077498</v>
      </c>
      <c r="J87" s="17">
        <v>14108</v>
      </c>
      <c r="K87" s="17">
        <v>1062653</v>
      </c>
      <c r="L87" s="17">
        <v>1097653</v>
      </c>
      <c r="M87" s="17">
        <v>1077985</v>
      </c>
      <c r="N87" s="17">
        <v>18400</v>
      </c>
      <c r="O87" s="17">
        <v>48407</v>
      </c>
      <c r="P87" s="17">
        <v>20071</v>
      </c>
      <c r="Q87" s="125">
        <f>SUM(P87/O87*100)</f>
        <v>41.46301154791662</v>
      </c>
      <c r="R87" s="129">
        <v>44600</v>
      </c>
      <c r="S87" s="130">
        <v>11783</v>
      </c>
      <c r="T87" s="129">
        <v>0</v>
      </c>
    </row>
    <row r="88" spans="1:20" ht="12.75">
      <c r="A88" s="33"/>
      <c r="B88" s="48" t="s">
        <v>14</v>
      </c>
      <c r="C88" s="48">
        <v>1665448</v>
      </c>
      <c r="D88" s="48">
        <f aca="true" t="shared" si="5" ref="D88:K88">SUM(D85:D87)</f>
        <v>2778946</v>
      </c>
      <c r="E88" s="48">
        <f t="shared" si="5"/>
        <v>3033039</v>
      </c>
      <c r="F88" s="15">
        <f>SUM(F85:F87)</f>
        <v>2101240</v>
      </c>
      <c r="G88" s="15">
        <f t="shared" si="5"/>
        <v>2273000</v>
      </c>
      <c r="H88" s="15">
        <f t="shared" si="5"/>
        <v>2097001</v>
      </c>
      <c r="I88" s="15">
        <f t="shared" si="5"/>
        <v>3245933</v>
      </c>
      <c r="J88" s="15">
        <f t="shared" si="5"/>
        <v>2008988</v>
      </c>
      <c r="K88" s="15">
        <f t="shared" si="5"/>
        <v>3377850</v>
      </c>
      <c r="L88" s="15">
        <f>SUM(L85:L87)</f>
        <v>3563900</v>
      </c>
      <c r="M88" s="15">
        <f>SUM(M85:M87)</f>
        <v>3356849</v>
      </c>
      <c r="N88" s="15">
        <f>SUM(N85:N87)</f>
        <v>2450135</v>
      </c>
      <c r="O88" s="15">
        <f>SUM(O85:O87)</f>
        <v>2718493</v>
      </c>
      <c r="P88" s="15">
        <f>SUM(P85:P87)</f>
        <v>2507319</v>
      </c>
      <c r="Q88" s="126">
        <f>SUM(P88/O88*100)</f>
        <v>92.23194615546187</v>
      </c>
      <c r="R88" s="15">
        <f>SUM(R85:R87)</f>
        <v>2559290</v>
      </c>
      <c r="S88" s="131">
        <f>SUM(S85:S87)</f>
        <v>1229490</v>
      </c>
      <c r="T88" s="15">
        <f>SUM(T85:T87)</f>
        <v>2586000</v>
      </c>
    </row>
    <row r="89" spans="1:20" ht="12.75">
      <c r="A89" s="33"/>
      <c r="B89" s="48"/>
      <c r="C89" s="32"/>
      <c r="D89" s="32"/>
      <c r="E89" s="48"/>
      <c r="F89" s="21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25"/>
      <c r="R89" s="129"/>
      <c r="S89" s="130"/>
      <c r="T89" s="129"/>
    </row>
    <row r="90" spans="1:20" ht="12.75">
      <c r="A90" s="35"/>
      <c r="B90" s="38" t="s">
        <v>30</v>
      </c>
      <c r="C90" s="36"/>
      <c r="D90" s="37"/>
      <c r="E90" s="37"/>
      <c r="F90" s="21"/>
      <c r="G90" s="21"/>
      <c r="H90" s="17"/>
      <c r="I90" s="17"/>
      <c r="J90" s="17"/>
      <c r="K90" s="17"/>
      <c r="L90" s="17"/>
      <c r="M90" s="17"/>
      <c r="N90" s="17"/>
      <c r="O90" s="17"/>
      <c r="P90" s="17"/>
      <c r="Q90" s="125"/>
      <c r="R90" s="129"/>
      <c r="S90" s="130"/>
      <c r="T90" s="129"/>
    </row>
    <row r="91" spans="1:20" ht="12.75">
      <c r="A91" s="39"/>
      <c r="B91" s="41" t="s">
        <v>31</v>
      </c>
      <c r="C91" s="41"/>
      <c r="D91" s="42"/>
      <c r="E91" s="42"/>
      <c r="F91" s="17"/>
      <c r="G91" s="21"/>
      <c r="H91" s="17"/>
      <c r="I91" s="17"/>
      <c r="J91" s="17"/>
      <c r="K91" s="17"/>
      <c r="L91" s="17"/>
      <c r="M91" s="17"/>
      <c r="N91" s="17"/>
      <c r="O91" s="17"/>
      <c r="P91" s="17"/>
      <c r="Q91" s="125"/>
      <c r="R91" s="129"/>
      <c r="S91" s="130"/>
      <c r="T91" s="129"/>
    </row>
    <row r="92" spans="1:20" ht="24">
      <c r="A92" s="43" t="s">
        <v>154</v>
      </c>
      <c r="B92" s="34" t="s">
        <v>22</v>
      </c>
      <c r="C92" s="32">
        <v>14572</v>
      </c>
      <c r="D92" s="32"/>
      <c r="E92" s="32">
        <v>20652</v>
      </c>
      <c r="F92" s="17">
        <v>1188</v>
      </c>
      <c r="G92" s="17">
        <v>21603</v>
      </c>
      <c r="H92" s="17">
        <v>0</v>
      </c>
      <c r="I92" s="17">
        <v>21330</v>
      </c>
      <c r="J92" s="17">
        <v>21330</v>
      </c>
      <c r="K92" s="17">
        <v>0</v>
      </c>
      <c r="L92" s="17">
        <v>20961</v>
      </c>
      <c r="M92" s="17">
        <v>19695</v>
      </c>
      <c r="N92" s="17">
        <v>0</v>
      </c>
      <c r="O92" s="17">
        <v>23868</v>
      </c>
      <c r="P92" s="17">
        <v>22675</v>
      </c>
      <c r="Q92" s="125">
        <f>SUM(P92/O92*100)</f>
        <v>95.00167588402883</v>
      </c>
      <c r="R92" s="129">
        <v>24506</v>
      </c>
      <c r="S92" s="130">
        <v>13641</v>
      </c>
      <c r="T92" s="129">
        <v>0</v>
      </c>
    </row>
    <row r="93" spans="1:20" ht="12.75">
      <c r="A93" s="54"/>
      <c r="B93" s="34" t="s">
        <v>25</v>
      </c>
      <c r="C93" s="32">
        <v>36090</v>
      </c>
      <c r="D93" s="32"/>
      <c r="E93" s="32">
        <v>50794</v>
      </c>
      <c r="F93" s="17"/>
      <c r="G93" s="17">
        <v>50803</v>
      </c>
      <c r="H93" s="17">
        <v>0</v>
      </c>
      <c r="I93" s="17">
        <v>74233</v>
      </c>
      <c r="J93" s="17">
        <v>74233</v>
      </c>
      <c r="K93" s="17">
        <v>0</v>
      </c>
      <c r="L93" s="17">
        <v>63779</v>
      </c>
      <c r="M93" s="17">
        <v>50527</v>
      </c>
      <c r="N93" s="17">
        <v>14518</v>
      </c>
      <c r="O93" s="17">
        <v>76562</v>
      </c>
      <c r="P93" s="17">
        <v>60912</v>
      </c>
      <c r="Q93" s="125">
        <f>SUM(P93/O93*100)</f>
        <v>79.55905018155221</v>
      </c>
      <c r="R93" s="129">
        <v>43770</v>
      </c>
      <c r="S93" s="130">
        <v>32779</v>
      </c>
      <c r="T93" s="129">
        <v>0</v>
      </c>
    </row>
    <row r="94" spans="1:20" ht="12.75">
      <c r="A94" s="33"/>
      <c r="B94" s="48" t="s">
        <v>14</v>
      </c>
      <c r="C94" s="48">
        <v>50662</v>
      </c>
      <c r="D94" s="48"/>
      <c r="E94" s="44">
        <f aca="true" t="shared" si="6" ref="E94:K94">SUM(E92:E93)</f>
        <v>71446</v>
      </c>
      <c r="F94" s="15">
        <f t="shared" si="6"/>
        <v>1188</v>
      </c>
      <c r="G94" s="15">
        <f t="shared" si="6"/>
        <v>72406</v>
      </c>
      <c r="H94" s="15">
        <f t="shared" si="6"/>
        <v>0</v>
      </c>
      <c r="I94" s="15">
        <f t="shared" si="6"/>
        <v>95563</v>
      </c>
      <c r="J94" s="15">
        <f t="shared" si="6"/>
        <v>95563</v>
      </c>
      <c r="K94" s="15">
        <f t="shared" si="6"/>
        <v>0</v>
      </c>
      <c r="L94" s="15">
        <f>SUM(L92:L93)</f>
        <v>84740</v>
      </c>
      <c r="M94" s="15">
        <f>SUM(M92:M93)</f>
        <v>70222</v>
      </c>
      <c r="N94" s="15">
        <f>SUM(N92:N93)</f>
        <v>14518</v>
      </c>
      <c r="O94" s="15">
        <f>SUM(O92:O93)</f>
        <v>100430</v>
      </c>
      <c r="P94" s="15">
        <f>SUM(P92:P93)</f>
        <v>83587</v>
      </c>
      <c r="Q94" s="126">
        <f>SUM(P94/O94*100)</f>
        <v>83.22911480633277</v>
      </c>
      <c r="R94" s="15">
        <f>SUM(R92:R93)</f>
        <v>68276</v>
      </c>
      <c r="S94" s="131">
        <f>SUM(S92:S93)</f>
        <v>46420</v>
      </c>
      <c r="T94" s="15">
        <f>SUM(T92:T93)</f>
        <v>0</v>
      </c>
    </row>
    <row r="95" spans="1:20" ht="12.75">
      <c r="A95" s="35"/>
      <c r="B95" s="38" t="s">
        <v>33</v>
      </c>
      <c r="C95" s="36"/>
      <c r="D95" s="37"/>
      <c r="E95" s="37"/>
      <c r="F95" s="21"/>
      <c r="G95" s="21"/>
      <c r="H95" s="17"/>
      <c r="I95" s="17"/>
      <c r="J95" s="17"/>
      <c r="K95" s="17"/>
      <c r="L95" s="17"/>
      <c r="M95" s="17"/>
      <c r="N95" s="17"/>
      <c r="O95" s="17"/>
      <c r="P95" s="17"/>
      <c r="Q95" s="125"/>
      <c r="R95" s="129"/>
      <c r="S95" s="130"/>
      <c r="T95" s="129"/>
    </row>
    <row r="96" spans="1:20" ht="12.75">
      <c r="A96" s="39"/>
      <c r="B96" s="41" t="s">
        <v>159</v>
      </c>
      <c r="C96" s="41"/>
      <c r="D96" s="42"/>
      <c r="E96" s="42"/>
      <c r="F96" s="17"/>
      <c r="G96" s="21"/>
      <c r="H96" s="17"/>
      <c r="I96" s="17"/>
      <c r="J96" s="17"/>
      <c r="K96" s="17"/>
      <c r="L96" s="17"/>
      <c r="M96" s="17"/>
      <c r="N96" s="17"/>
      <c r="O96" s="17"/>
      <c r="P96" s="17"/>
      <c r="Q96" s="125"/>
      <c r="R96" s="129"/>
      <c r="S96" s="130"/>
      <c r="T96" s="129"/>
    </row>
    <row r="97" spans="1:20" ht="24">
      <c r="A97" s="43" t="s">
        <v>154</v>
      </c>
      <c r="B97" s="34" t="s">
        <v>22</v>
      </c>
      <c r="C97" s="32">
        <v>37608</v>
      </c>
      <c r="D97" s="32"/>
      <c r="E97" s="32">
        <v>3765</v>
      </c>
      <c r="F97" s="17">
        <v>3788</v>
      </c>
      <c r="G97" s="17">
        <v>3788</v>
      </c>
      <c r="H97" s="17">
        <v>3788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1200</v>
      </c>
      <c r="P97" s="17">
        <v>723</v>
      </c>
      <c r="Q97" s="125"/>
      <c r="R97" s="129"/>
      <c r="S97" s="130"/>
      <c r="T97" s="129"/>
    </row>
    <row r="98" spans="1:20" ht="12.75">
      <c r="A98" s="54"/>
      <c r="B98" s="34" t="s">
        <v>25</v>
      </c>
      <c r="C98" s="32">
        <v>13359</v>
      </c>
      <c r="D98" s="32"/>
      <c r="E98" s="32">
        <v>15378</v>
      </c>
      <c r="F98" s="17">
        <v>55692</v>
      </c>
      <c r="G98" s="17">
        <v>13549</v>
      </c>
      <c r="H98" s="17">
        <v>28190</v>
      </c>
      <c r="I98" s="17">
        <v>10380</v>
      </c>
      <c r="J98" s="17">
        <v>6211</v>
      </c>
      <c r="K98" s="17">
        <v>4169</v>
      </c>
      <c r="L98" s="17">
        <v>5201</v>
      </c>
      <c r="M98" s="17">
        <v>5000</v>
      </c>
      <c r="N98" s="17">
        <v>201</v>
      </c>
      <c r="O98" s="17">
        <v>1346</v>
      </c>
      <c r="P98" s="17">
        <v>1114</v>
      </c>
      <c r="Q98" s="125">
        <f>SUM(P98/O98*100)</f>
        <v>82.76374442793461</v>
      </c>
      <c r="R98" s="129">
        <v>909</v>
      </c>
      <c r="S98" s="130">
        <v>907</v>
      </c>
      <c r="T98" s="129">
        <v>0</v>
      </c>
    </row>
    <row r="99" spans="1:20" ht="12.75">
      <c r="A99" s="33"/>
      <c r="B99" s="48" t="s">
        <v>14</v>
      </c>
      <c r="C99" s="48">
        <v>50967</v>
      </c>
      <c r="D99" s="48"/>
      <c r="E99" s="48">
        <f aca="true" t="shared" si="7" ref="E99:K99">SUM(E97:E98)</f>
        <v>19143</v>
      </c>
      <c r="F99" s="15">
        <f t="shared" si="7"/>
        <v>59480</v>
      </c>
      <c r="G99" s="15">
        <f t="shared" si="7"/>
        <v>17337</v>
      </c>
      <c r="H99" s="15">
        <f t="shared" si="7"/>
        <v>31978</v>
      </c>
      <c r="I99" s="15">
        <f t="shared" si="7"/>
        <v>10380</v>
      </c>
      <c r="J99" s="15">
        <f t="shared" si="7"/>
        <v>6211</v>
      </c>
      <c r="K99" s="15">
        <f t="shared" si="7"/>
        <v>4169</v>
      </c>
      <c r="L99" s="15">
        <f>SUM(L97:L98)</f>
        <v>5201</v>
      </c>
      <c r="M99" s="15">
        <f>SUM(M97:M98)</f>
        <v>5000</v>
      </c>
      <c r="N99" s="15">
        <f>SUM(N97:N98)</f>
        <v>201</v>
      </c>
      <c r="O99" s="15">
        <f>SUM(O97:O98)</f>
        <v>2546</v>
      </c>
      <c r="P99" s="15">
        <f>SUM(P97:P98)</f>
        <v>1837</v>
      </c>
      <c r="Q99" s="126">
        <f>SUM(P99/O99*100)</f>
        <v>72.15239591516104</v>
      </c>
      <c r="R99" s="15">
        <f>SUM(R97:R98)</f>
        <v>909</v>
      </c>
      <c r="S99" s="131">
        <f>SUM(S97:S98)</f>
        <v>907</v>
      </c>
      <c r="T99" s="15">
        <f>SUM(T97:T98)</f>
        <v>0</v>
      </c>
    </row>
    <row r="100" spans="1:20" ht="12.75">
      <c r="A100" s="33"/>
      <c r="B100" s="48"/>
      <c r="C100" s="48"/>
      <c r="D100" s="48"/>
      <c r="E100" s="48"/>
      <c r="F100" s="21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25"/>
      <c r="R100" s="129"/>
      <c r="S100" s="130"/>
      <c r="T100" s="129"/>
    </row>
    <row r="101" spans="1:20" ht="12.75">
      <c r="A101" s="39"/>
      <c r="B101" s="53" t="s">
        <v>34</v>
      </c>
      <c r="C101" s="41"/>
      <c r="D101" s="42"/>
      <c r="E101" s="42"/>
      <c r="F101" s="17"/>
      <c r="G101" s="21"/>
      <c r="H101" s="17"/>
      <c r="I101" s="17"/>
      <c r="J101" s="17"/>
      <c r="K101" s="17"/>
      <c r="L101" s="17"/>
      <c r="M101" s="17"/>
      <c r="N101" s="17"/>
      <c r="O101" s="17"/>
      <c r="P101" s="17"/>
      <c r="Q101" s="125"/>
      <c r="R101" s="129"/>
      <c r="S101" s="130"/>
      <c r="T101" s="129"/>
    </row>
    <row r="102" spans="1:20" ht="12.75">
      <c r="A102" s="43" t="s">
        <v>154</v>
      </c>
      <c r="B102" s="34" t="s">
        <v>35</v>
      </c>
      <c r="C102" s="34"/>
      <c r="D102" s="34">
        <v>45000</v>
      </c>
      <c r="E102" s="34">
        <v>45000</v>
      </c>
      <c r="F102" s="17">
        <v>42990</v>
      </c>
      <c r="G102" s="17">
        <v>43540</v>
      </c>
      <c r="H102" s="17">
        <v>47077</v>
      </c>
      <c r="I102" s="17">
        <v>47947</v>
      </c>
      <c r="J102" s="17">
        <v>39913</v>
      </c>
      <c r="K102" s="17">
        <v>40631</v>
      </c>
      <c r="L102" s="17">
        <v>43517</v>
      </c>
      <c r="M102" s="17">
        <v>40841</v>
      </c>
      <c r="N102" s="17">
        <v>42446</v>
      </c>
      <c r="O102" s="17">
        <v>46394</v>
      </c>
      <c r="P102" s="17">
        <v>40337</v>
      </c>
      <c r="Q102" s="125">
        <f>SUM(P102/O102*100)</f>
        <v>86.94443246971592</v>
      </c>
      <c r="R102" s="129">
        <v>56535</v>
      </c>
      <c r="S102" s="130">
        <v>20443</v>
      </c>
      <c r="T102" s="129">
        <v>61000</v>
      </c>
    </row>
    <row r="103" spans="1:20" ht="12.75">
      <c r="A103" s="43"/>
      <c r="B103" s="34" t="s">
        <v>25</v>
      </c>
      <c r="C103" s="34"/>
      <c r="D103" s="34">
        <v>28931</v>
      </c>
      <c r="E103" s="34">
        <v>24584</v>
      </c>
      <c r="F103" s="17">
        <v>5000</v>
      </c>
      <c r="G103" s="17">
        <v>4450</v>
      </c>
      <c r="H103" s="17">
        <v>8903</v>
      </c>
      <c r="I103" s="17">
        <v>4615</v>
      </c>
      <c r="J103" s="17">
        <v>2405</v>
      </c>
      <c r="K103" s="17">
        <v>45654</v>
      </c>
      <c r="L103" s="17">
        <v>42001</v>
      </c>
      <c r="M103" s="17">
        <v>4701</v>
      </c>
      <c r="N103" s="17">
        <v>78503</v>
      </c>
      <c r="O103" s="17">
        <v>74002</v>
      </c>
      <c r="P103" s="17">
        <v>2622</v>
      </c>
      <c r="Q103" s="125">
        <f>SUM(P103/O103*100)</f>
        <v>3.5431474825004727</v>
      </c>
      <c r="R103" s="129">
        <v>129091</v>
      </c>
      <c r="S103" s="130">
        <v>997</v>
      </c>
      <c r="T103" s="129">
        <v>49100</v>
      </c>
    </row>
    <row r="104" spans="1:20" ht="12.75">
      <c r="A104" s="33"/>
      <c r="B104" s="44" t="s">
        <v>14</v>
      </c>
      <c r="C104" s="34"/>
      <c r="D104" s="44">
        <f aca="true" t="shared" si="8" ref="D104:K104">SUM(D102:D103)</f>
        <v>73931</v>
      </c>
      <c r="E104" s="44">
        <f t="shared" si="8"/>
        <v>69584</v>
      </c>
      <c r="F104" s="15">
        <f>SUM(F102:F103)</f>
        <v>47990</v>
      </c>
      <c r="G104" s="15">
        <f t="shared" si="8"/>
        <v>47990</v>
      </c>
      <c r="H104" s="15">
        <f t="shared" si="8"/>
        <v>55980</v>
      </c>
      <c r="I104" s="15">
        <f t="shared" si="8"/>
        <v>52562</v>
      </c>
      <c r="J104" s="15">
        <f t="shared" si="8"/>
        <v>42318</v>
      </c>
      <c r="K104" s="15">
        <f t="shared" si="8"/>
        <v>86285</v>
      </c>
      <c r="L104" s="15">
        <f>SUM(L102:L103)</f>
        <v>85518</v>
      </c>
      <c r="M104" s="15">
        <f>SUM(M102:M103)</f>
        <v>45542</v>
      </c>
      <c r="N104" s="15">
        <f>SUM(N102:N103)</f>
        <v>120949</v>
      </c>
      <c r="O104" s="15">
        <f>SUM(O102:O103)</f>
        <v>120396</v>
      </c>
      <c r="P104" s="15">
        <f>SUM(P102:P103)</f>
        <v>42959</v>
      </c>
      <c r="Q104" s="126">
        <f>SUM(P104/O104*100)</f>
        <v>35.68141798730855</v>
      </c>
      <c r="R104" s="15">
        <f>SUM(R102:R103)</f>
        <v>185626</v>
      </c>
      <c r="S104" s="131">
        <f>SUM(S102:S103)</f>
        <v>21440</v>
      </c>
      <c r="T104" s="15">
        <f>SUM(T102:T103)</f>
        <v>110100</v>
      </c>
    </row>
    <row r="105" spans="1:20" ht="12.75">
      <c r="A105" s="59"/>
      <c r="B105" s="60"/>
      <c r="C105" s="42"/>
      <c r="D105" s="42"/>
      <c r="E105" s="60"/>
      <c r="F105" s="21"/>
      <c r="G105" s="16"/>
      <c r="H105" s="17"/>
      <c r="I105" s="17"/>
      <c r="J105" s="17"/>
      <c r="K105" s="17"/>
      <c r="L105" s="17"/>
      <c r="M105" s="17"/>
      <c r="N105" s="17"/>
      <c r="O105" s="17"/>
      <c r="P105" s="17"/>
      <c r="Q105" s="125"/>
      <c r="R105" s="129"/>
      <c r="S105" s="130"/>
      <c r="T105" s="129"/>
    </row>
    <row r="106" spans="1:20" ht="12.75">
      <c r="A106" s="39"/>
      <c r="B106" s="53" t="s">
        <v>36</v>
      </c>
      <c r="C106" s="41"/>
      <c r="D106" s="42"/>
      <c r="E106" s="42"/>
      <c r="F106" s="17"/>
      <c r="G106" s="21"/>
      <c r="H106" s="17"/>
      <c r="I106" s="17"/>
      <c r="J106" s="17"/>
      <c r="K106" s="17"/>
      <c r="L106" s="17"/>
      <c r="M106" s="17"/>
      <c r="N106" s="17"/>
      <c r="O106" s="17"/>
      <c r="P106" s="17"/>
      <c r="Q106" s="125"/>
      <c r="R106" s="129"/>
      <c r="S106" s="130"/>
      <c r="T106" s="129"/>
    </row>
    <row r="107" spans="1:20" ht="24">
      <c r="A107" s="43" t="s">
        <v>154</v>
      </c>
      <c r="B107" s="34" t="s">
        <v>22</v>
      </c>
      <c r="C107" s="32">
        <v>9564</v>
      </c>
      <c r="D107" s="32">
        <v>46882</v>
      </c>
      <c r="E107" s="32">
        <v>45382</v>
      </c>
      <c r="F107" s="17">
        <v>48566</v>
      </c>
      <c r="G107" s="17">
        <v>52143</v>
      </c>
      <c r="H107" s="17">
        <v>47940</v>
      </c>
      <c r="I107" s="17">
        <v>55952</v>
      </c>
      <c r="J107" s="17">
        <v>53889</v>
      </c>
      <c r="K107" s="17">
        <v>48882</v>
      </c>
      <c r="L107" s="17">
        <v>56135</v>
      </c>
      <c r="M107" s="17">
        <v>54643</v>
      </c>
      <c r="N107" s="17">
        <v>48286</v>
      </c>
      <c r="O107" s="17">
        <v>54664</v>
      </c>
      <c r="P107" s="17">
        <v>50613</v>
      </c>
      <c r="Q107" s="125">
        <f>SUM(P107/O107*100)</f>
        <v>92.58927264744622</v>
      </c>
      <c r="R107" s="129">
        <v>63898</v>
      </c>
      <c r="S107" s="130">
        <v>28946</v>
      </c>
      <c r="T107" s="129">
        <v>65000</v>
      </c>
    </row>
    <row r="108" spans="1:20" ht="12.75">
      <c r="A108" s="54"/>
      <c r="B108" s="34" t="s">
        <v>25</v>
      </c>
      <c r="C108" s="32">
        <v>9627</v>
      </c>
      <c r="D108" s="32">
        <v>30938</v>
      </c>
      <c r="E108" s="32">
        <v>32438</v>
      </c>
      <c r="F108" s="17">
        <v>46916</v>
      </c>
      <c r="G108" s="17">
        <v>43339</v>
      </c>
      <c r="H108" s="17">
        <v>29439</v>
      </c>
      <c r="I108" s="17">
        <v>21427</v>
      </c>
      <c r="J108" s="17">
        <v>20735</v>
      </c>
      <c r="K108" s="17">
        <v>38563</v>
      </c>
      <c r="L108" s="17">
        <v>31310</v>
      </c>
      <c r="M108" s="17">
        <v>20261</v>
      </c>
      <c r="N108" s="17">
        <v>50205</v>
      </c>
      <c r="O108" s="17">
        <v>43827</v>
      </c>
      <c r="P108" s="17">
        <v>22700</v>
      </c>
      <c r="Q108" s="125">
        <f>SUM(P108/O108*100)</f>
        <v>51.79455586738768</v>
      </c>
      <c r="R108" s="129">
        <v>47230</v>
      </c>
      <c r="S108" s="130">
        <v>9317</v>
      </c>
      <c r="T108" s="129">
        <v>22700</v>
      </c>
    </row>
    <row r="109" spans="1:20" ht="12.75">
      <c r="A109" s="33"/>
      <c r="B109" s="48" t="s">
        <v>14</v>
      </c>
      <c r="C109" s="48">
        <v>19191</v>
      </c>
      <c r="D109" s="48">
        <f>SUM(D107:D108)</f>
        <v>77820</v>
      </c>
      <c r="E109" s="48">
        <v>77820</v>
      </c>
      <c r="F109" s="15">
        <f aca="true" t="shared" si="9" ref="F109:K109">SUM(F107:F108)</f>
        <v>95482</v>
      </c>
      <c r="G109" s="15">
        <f t="shared" si="9"/>
        <v>95482</v>
      </c>
      <c r="H109" s="15">
        <f t="shared" si="9"/>
        <v>77379</v>
      </c>
      <c r="I109" s="15">
        <f t="shared" si="9"/>
        <v>77379</v>
      </c>
      <c r="J109" s="15">
        <f t="shared" si="9"/>
        <v>74624</v>
      </c>
      <c r="K109" s="15">
        <f t="shared" si="9"/>
        <v>87445</v>
      </c>
      <c r="L109" s="15">
        <f>SUM(L107:L108)</f>
        <v>87445</v>
      </c>
      <c r="M109" s="15">
        <f>SUM(M107:M108)</f>
        <v>74904</v>
      </c>
      <c r="N109" s="15">
        <f>SUM(N107:N108)</f>
        <v>98491</v>
      </c>
      <c r="O109" s="15">
        <f>SUM(O107:O108)</f>
        <v>98491</v>
      </c>
      <c r="P109" s="15">
        <f>SUM(P107:P108)</f>
        <v>73313</v>
      </c>
      <c r="Q109" s="126">
        <f>SUM(P109/O109*100)</f>
        <v>74.43624290544314</v>
      </c>
      <c r="R109" s="15">
        <f>SUM(R107:R108)</f>
        <v>111128</v>
      </c>
      <c r="S109" s="131">
        <f>SUM(S107:S108)</f>
        <v>38263</v>
      </c>
      <c r="T109" s="15">
        <f>SUM(T107:T108)</f>
        <v>87700</v>
      </c>
    </row>
    <row r="110" spans="1:20" ht="12.75">
      <c r="A110" s="33"/>
      <c r="B110" s="48"/>
      <c r="C110" s="34"/>
      <c r="D110" s="34"/>
      <c r="E110" s="48"/>
      <c r="F110" s="21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25"/>
      <c r="R110" s="129"/>
      <c r="S110" s="130"/>
      <c r="T110" s="129"/>
    </row>
    <row r="111" spans="1:20" ht="12.75">
      <c r="A111" s="39"/>
      <c r="B111" s="53" t="s">
        <v>37</v>
      </c>
      <c r="C111" s="41"/>
      <c r="D111" s="42"/>
      <c r="E111" s="42"/>
      <c r="F111" s="17">
        <v>0</v>
      </c>
      <c r="G111" s="21"/>
      <c r="H111" s="17"/>
      <c r="I111" s="17"/>
      <c r="J111" s="17"/>
      <c r="K111" s="17"/>
      <c r="L111" s="17"/>
      <c r="M111" s="17"/>
      <c r="N111" s="17"/>
      <c r="O111" s="17"/>
      <c r="P111" s="17"/>
      <c r="Q111" s="125"/>
      <c r="R111" s="129"/>
      <c r="S111" s="130"/>
      <c r="T111" s="129"/>
    </row>
    <row r="112" spans="1:20" ht="24">
      <c r="A112" s="43" t="s">
        <v>154</v>
      </c>
      <c r="B112" s="34" t="s">
        <v>22</v>
      </c>
      <c r="C112" s="32">
        <v>256769</v>
      </c>
      <c r="D112" s="32"/>
      <c r="E112" s="32">
        <v>112925</v>
      </c>
      <c r="F112" s="15">
        <v>0</v>
      </c>
      <c r="G112" s="17">
        <v>60058</v>
      </c>
      <c r="H112" s="17">
        <v>0</v>
      </c>
      <c r="I112" s="17">
        <v>82009</v>
      </c>
      <c r="J112" s="17">
        <v>82009</v>
      </c>
      <c r="K112" s="17">
        <v>0</v>
      </c>
      <c r="L112" s="17">
        <v>156275</v>
      </c>
      <c r="M112" s="17">
        <v>156275</v>
      </c>
      <c r="N112" s="17">
        <v>0</v>
      </c>
      <c r="O112" s="17">
        <v>323555</v>
      </c>
      <c r="P112" s="17">
        <v>323555</v>
      </c>
      <c r="Q112" s="125">
        <f>SUM(P112/O112*100)</f>
        <v>100</v>
      </c>
      <c r="R112" s="129">
        <v>57476</v>
      </c>
      <c r="S112" s="130">
        <v>48014</v>
      </c>
      <c r="T112" s="129">
        <v>0</v>
      </c>
    </row>
    <row r="113" spans="1:20" ht="12.75">
      <c r="A113" s="33"/>
      <c r="B113" s="48" t="s">
        <v>14</v>
      </c>
      <c r="C113" s="48">
        <v>256763</v>
      </c>
      <c r="D113" s="48"/>
      <c r="E113" s="48">
        <v>112925</v>
      </c>
      <c r="F113" s="16"/>
      <c r="G113" s="15">
        <v>60058</v>
      </c>
      <c r="H113" s="15">
        <v>0</v>
      </c>
      <c r="I113" s="15">
        <v>82009</v>
      </c>
      <c r="J113" s="15">
        <v>82009</v>
      </c>
      <c r="K113" s="15">
        <v>0</v>
      </c>
      <c r="L113" s="15">
        <f>SUM(L112)</f>
        <v>156275</v>
      </c>
      <c r="M113" s="15">
        <f>SUM(M112)</f>
        <v>156275</v>
      </c>
      <c r="N113" s="15">
        <f>SUM(N112)</f>
        <v>0</v>
      </c>
      <c r="O113" s="15">
        <f>SUM(O112)</f>
        <v>323555</v>
      </c>
      <c r="P113" s="15">
        <f>SUM(P112)</f>
        <v>323555</v>
      </c>
      <c r="Q113" s="126">
        <f>SUM(P113/O113*100)</f>
        <v>100</v>
      </c>
      <c r="R113" s="15">
        <f>SUM(R112)</f>
        <v>57476</v>
      </c>
      <c r="S113" s="131">
        <f>SUM(S112)</f>
        <v>48014</v>
      </c>
      <c r="T113" s="15">
        <f>SUM(T112)</f>
        <v>0</v>
      </c>
    </row>
    <row r="114" spans="1:20" ht="12.75">
      <c r="A114" s="33"/>
      <c r="B114" s="48"/>
      <c r="C114" s="61"/>
      <c r="D114" s="61"/>
      <c r="E114" s="61"/>
      <c r="F114" s="16"/>
      <c r="G114" s="16"/>
      <c r="H114" s="15"/>
      <c r="I114" s="15"/>
      <c r="J114" s="15"/>
      <c r="K114" s="15"/>
      <c r="L114" s="15"/>
      <c r="M114" s="15"/>
      <c r="N114" s="15"/>
      <c r="O114" s="15"/>
      <c r="P114" s="15"/>
      <c r="Q114" s="126"/>
      <c r="R114" s="129"/>
      <c r="S114" s="130"/>
      <c r="T114" s="129"/>
    </row>
    <row r="115" spans="1:20" ht="12.75">
      <c r="A115" s="33"/>
      <c r="B115" s="94" t="s">
        <v>237</v>
      </c>
      <c r="C115" s="61"/>
      <c r="D115" s="61"/>
      <c r="E115" s="61"/>
      <c r="F115" s="16"/>
      <c r="G115" s="16"/>
      <c r="H115" s="15"/>
      <c r="I115" s="15"/>
      <c r="J115" s="15"/>
      <c r="K115" s="15"/>
      <c r="L115" s="15"/>
      <c r="M115" s="15"/>
      <c r="N115" s="15"/>
      <c r="O115" s="15"/>
      <c r="P115" s="15"/>
      <c r="Q115" s="126"/>
      <c r="R115" s="129"/>
      <c r="S115" s="130"/>
      <c r="T115" s="129"/>
    </row>
    <row r="116" spans="1:20" ht="24">
      <c r="A116" s="43" t="s">
        <v>154</v>
      </c>
      <c r="B116" s="34" t="s">
        <v>22</v>
      </c>
      <c r="C116" s="61"/>
      <c r="D116" s="61"/>
      <c r="E116" s="61"/>
      <c r="F116" s="16"/>
      <c r="G116" s="16"/>
      <c r="H116" s="15"/>
      <c r="I116" s="15"/>
      <c r="J116" s="15"/>
      <c r="K116" s="15"/>
      <c r="L116" s="15"/>
      <c r="M116" s="15"/>
      <c r="N116" s="15"/>
      <c r="O116" s="17">
        <v>6138</v>
      </c>
      <c r="P116" s="17">
        <v>5474</v>
      </c>
      <c r="Q116" s="126"/>
      <c r="R116" s="129">
        <v>76574</v>
      </c>
      <c r="S116" s="130">
        <v>31502</v>
      </c>
      <c r="T116" s="129">
        <v>77000</v>
      </c>
    </row>
    <row r="117" spans="1:20" ht="12.75">
      <c r="A117" s="54"/>
      <c r="B117" s="34" t="s">
        <v>25</v>
      </c>
      <c r="C117" s="61"/>
      <c r="D117" s="61"/>
      <c r="E117" s="61"/>
      <c r="F117" s="16"/>
      <c r="G117" s="16"/>
      <c r="H117" s="15"/>
      <c r="I117" s="15"/>
      <c r="J117" s="15"/>
      <c r="K117" s="15"/>
      <c r="L117" s="15"/>
      <c r="M117" s="15"/>
      <c r="N117" s="15"/>
      <c r="O117" s="17">
        <v>2166</v>
      </c>
      <c r="P117" s="17">
        <v>2076</v>
      </c>
      <c r="Q117" s="126"/>
      <c r="R117" s="129">
        <v>30752</v>
      </c>
      <c r="S117" s="130">
        <v>20450</v>
      </c>
      <c r="T117" s="129">
        <v>31000</v>
      </c>
    </row>
    <row r="118" spans="1:20" ht="12.75">
      <c r="A118" s="33"/>
      <c r="B118" s="48"/>
      <c r="C118" s="61"/>
      <c r="D118" s="61"/>
      <c r="E118" s="61"/>
      <c r="F118" s="16"/>
      <c r="G118" s="16"/>
      <c r="H118" s="15"/>
      <c r="I118" s="15"/>
      <c r="J118" s="15"/>
      <c r="K118" s="15"/>
      <c r="L118" s="15"/>
      <c r="M118" s="15"/>
      <c r="N118" s="15"/>
      <c r="O118" s="15">
        <f>SUM(O116:O117)</f>
        <v>8304</v>
      </c>
      <c r="P118" s="15">
        <f>SUM(P116:P117)</f>
        <v>7550</v>
      </c>
      <c r="Q118" s="126"/>
      <c r="R118" s="15">
        <f>SUM(R116:R117)</f>
        <v>107326</v>
      </c>
      <c r="S118" s="131">
        <f>SUM(S116:S117)</f>
        <v>51952</v>
      </c>
      <c r="T118" s="15">
        <f>SUM(T116:T117)</f>
        <v>108000</v>
      </c>
    </row>
    <row r="119" spans="1:20" ht="12.75">
      <c r="A119" s="33"/>
      <c r="B119" s="48"/>
      <c r="C119" s="61"/>
      <c r="D119" s="61"/>
      <c r="E119" s="61"/>
      <c r="F119" s="16"/>
      <c r="G119" s="16"/>
      <c r="H119" s="15"/>
      <c r="I119" s="15"/>
      <c r="J119" s="15"/>
      <c r="K119" s="15"/>
      <c r="L119" s="15"/>
      <c r="M119" s="15"/>
      <c r="N119" s="15"/>
      <c r="O119" s="15"/>
      <c r="P119" s="15"/>
      <c r="Q119" s="126"/>
      <c r="R119" s="15"/>
      <c r="S119" s="131"/>
      <c r="T119" s="15"/>
    </row>
    <row r="120" spans="1:20" ht="12.75">
      <c r="A120" s="39"/>
      <c r="B120" s="53" t="s">
        <v>247</v>
      </c>
      <c r="C120" s="41"/>
      <c r="D120" s="42"/>
      <c r="E120" s="42"/>
      <c r="F120" s="17">
        <v>0</v>
      </c>
      <c r="G120" s="21"/>
      <c r="H120" s="17"/>
      <c r="I120" s="17"/>
      <c r="J120" s="17"/>
      <c r="K120" s="17"/>
      <c r="L120" s="17"/>
      <c r="M120" s="17"/>
      <c r="N120" s="17"/>
      <c r="O120" s="17"/>
      <c r="P120" s="17"/>
      <c r="Q120" s="125"/>
      <c r="R120" s="129"/>
      <c r="S120" s="130"/>
      <c r="T120" s="129"/>
    </row>
    <row r="121" spans="1:20" ht="24">
      <c r="A121" s="43" t="s">
        <v>154</v>
      </c>
      <c r="B121" s="34" t="s">
        <v>22</v>
      </c>
      <c r="C121" s="32">
        <v>256769</v>
      </c>
      <c r="D121" s="32"/>
      <c r="E121" s="32">
        <v>112925</v>
      </c>
      <c r="F121" s="15">
        <v>0</v>
      </c>
      <c r="G121" s="17">
        <v>60058</v>
      </c>
      <c r="H121" s="17">
        <v>0</v>
      </c>
      <c r="I121" s="17">
        <v>82009</v>
      </c>
      <c r="J121" s="17">
        <v>82009</v>
      </c>
      <c r="K121" s="17">
        <v>0</v>
      </c>
      <c r="L121" s="17">
        <v>156275</v>
      </c>
      <c r="M121" s="17">
        <v>156275</v>
      </c>
      <c r="N121" s="17">
        <v>0</v>
      </c>
      <c r="O121" s="17">
        <v>323555</v>
      </c>
      <c r="P121" s="17">
        <v>323555</v>
      </c>
      <c r="Q121" s="125">
        <f>SUM(P121/O121*100)</f>
        <v>100</v>
      </c>
      <c r="R121" s="129">
        <v>36368</v>
      </c>
      <c r="S121" s="130">
        <v>51885</v>
      </c>
      <c r="T121" s="129">
        <v>0</v>
      </c>
    </row>
    <row r="122" spans="1:20" ht="12.75">
      <c r="A122" s="33"/>
      <c r="B122" s="48" t="s">
        <v>14</v>
      </c>
      <c r="C122" s="48">
        <v>256763</v>
      </c>
      <c r="D122" s="48"/>
      <c r="E122" s="48">
        <v>112925</v>
      </c>
      <c r="F122" s="16"/>
      <c r="G122" s="15">
        <v>60058</v>
      </c>
      <c r="H122" s="15">
        <v>0</v>
      </c>
      <c r="I122" s="15">
        <v>82009</v>
      </c>
      <c r="J122" s="15">
        <v>82009</v>
      </c>
      <c r="K122" s="15">
        <v>0</v>
      </c>
      <c r="L122" s="15">
        <f>SUM(L121)</f>
        <v>156275</v>
      </c>
      <c r="M122" s="15">
        <f>SUM(M121)</f>
        <v>156275</v>
      </c>
      <c r="N122" s="15">
        <f>SUM(N121)</f>
        <v>0</v>
      </c>
      <c r="O122" s="15">
        <f>SUM(O121)</f>
        <v>323555</v>
      </c>
      <c r="P122" s="15">
        <f>SUM(P121)</f>
        <v>323555</v>
      </c>
      <c r="Q122" s="126">
        <f>SUM(P122/O122*100)</f>
        <v>100</v>
      </c>
      <c r="R122" s="15">
        <f>SUM(R121)</f>
        <v>36368</v>
      </c>
      <c r="S122" s="131">
        <f>SUM(S121)</f>
        <v>51885</v>
      </c>
      <c r="T122" s="15">
        <f>SUM(T121)</f>
        <v>0</v>
      </c>
    </row>
    <row r="123" spans="1:20" ht="12.75">
      <c r="A123" s="33"/>
      <c r="B123" s="48"/>
      <c r="C123" s="61"/>
      <c r="D123" s="61"/>
      <c r="E123" s="61"/>
      <c r="F123" s="16"/>
      <c r="G123" s="16"/>
      <c r="H123" s="15"/>
      <c r="I123" s="15"/>
      <c r="J123" s="15"/>
      <c r="K123" s="15"/>
      <c r="L123" s="15"/>
      <c r="M123" s="15"/>
      <c r="N123" s="15"/>
      <c r="O123" s="15"/>
      <c r="P123" s="15"/>
      <c r="Q123" s="126"/>
      <c r="R123" s="15"/>
      <c r="S123" s="131"/>
      <c r="T123" s="15"/>
    </row>
    <row r="124" spans="1:20" ht="12.75">
      <c r="A124" s="33"/>
      <c r="B124" s="48"/>
      <c r="C124" s="61"/>
      <c r="D124" s="61"/>
      <c r="E124" s="61"/>
      <c r="F124" s="21"/>
      <c r="G124" s="16"/>
      <c r="H124" s="17"/>
      <c r="I124" s="17"/>
      <c r="J124" s="17"/>
      <c r="K124" s="17"/>
      <c r="L124" s="17"/>
      <c r="M124" s="17"/>
      <c r="N124" s="17"/>
      <c r="O124" s="17"/>
      <c r="P124" s="17"/>
      <c r="Q124" s="125"/>
      <c r="R124" s="129"/>
      <c r="S124" s="130"/>
      <c r="T124" s="129"/>
    </row>
    <row r="125" spans="1:20" ht="12.75">
      <c r="A125" s="33"/>
      <c r="B125" s="118" t="s">
        <v>38</v>
      </c>
      <c r="C125" s="41"/>
      <c r="D125" s="42"/>
      <c r="E125" s="42"/>
      <c r="F125" s="17">
        <v>0</v>
      </c>
      <c r="G125" s="21"/>
      <c r="H125" s="17"/>
      <c r="I125" s="17"/>
      <c r="J125" s="17"/>
      <c r="K125" s="17"/>
      <c r="L125" s="17"/>
      <c r="M125" s="17"/>
      <c r="N125" s="17"/>
      <c r="O125" s="17"/>
      <c r="P125" s="17"/>
      <c r="Q125" s="125"/>
      <c r="R125" s="129"/>
      <c r="S125" s="130"/>
      <c r="T125" s="129"/>
    </row>
    <row r="126" spans="1:20" ht="12.75">
      <c r="A126" s="59" t="s">
        <v>225</v>
      </c>
      <c r="B126" s="42" t="s">
        <v>25</v>
      </c>
      <c r="C126" s="42"/>
      <c r="D126" s="42"/>
      <c r="E126" s="42"/>
      <c r="F126" s="17"/>
      <c r="G126" s="21"/>
      <c r="H126" s="17"/>
      <c r="I126" s="17"/>
      <c r="J126" s="17"/>
      <c r="K126" s="17"/>
      <c r="L126" s="17">
        <v>56515</v>
      </c>
      <c r="M126" s="17">
        <v>40433</v>
      </c>
      <c r="N126" s="17"/>
      <c r="O126" s="17">
        <v>25990</v>
      </c>
      <c r="P126" s="17">
        <v>25451</v>
      </c>
      <c r="Q126" s="125"/>
      <c r="R126" s="129">
        <v>9969</v>
      </c>
      <c r="S126" s="130">
        <v>9561</v>
      </c>
      <c r="T126" s="129">
        <v>0</v>
      </c>
    </row>
    <row r="127" spans="1:20" ht="12.75">
      <c r="A127" s="33" t="s">
        <v>39</v>
      </c>
      <c r="B127" s="34" t="s">
        <v>40</v>
      </c>
      <c r="C127" s="32">
        <v>7809</v>
      </c>
      <c r="D127" s="32"/>
      <c r="E127" s="32">
        <v>6209</v>
      </c>
      <c r="F127" s="15">
        <v>0</v>
      </c>
      <c r="G127" s="17">
        <v>6801</v>
      </c>
      <c r="H127" s="17">
        <v>0</v>
      </c>
      <c r="I127" s="17">
        <v>9548</v>
      </c>
      <c r="J127" s="17">
        <v>8070</v>
      </c>
      <c r="K127" s="17">
        <v>0</v>
      </c>
      <c r="L127" s="17">
        <v>5338</v>
      </c>
      <c r="M127" s="17">
        <v>5548</v>
      </c>
      <c r="N127" s="17">
        <v>15602</v>
      </c>
      <c r="O127" s="17">
        <v>4784</v>
      </c>
      <c r="P127" s="17">
        <v>4784</v>
      </c>
      <c r="Q127" s="125">
        <f>SUM(P127/O127*100)</f>
        <v>100</v>
      </c>
      <c r="R127" s="129">
        <v>9917</v>
      </c>
      <c r="S127" s="130">
        <v>4328</v>
      </c>
      <c r="T127" s="129">
        <v>0</v>
      </c>
    </row>
    <row r="128" spans="1:20" ht="12.75">
      <c r="A128" s="33"/>
      <c r="B128" s="48" t="s">
        <v>14</v>
      </c>
      <c r="C128" s="48">
        <v>7809</v>
      </c>
      <c r="D128" s="48"/>
      <c r="E128" s="48">
        <v>6209</v>
      </c>
      <c r="F128" s="16"/>
      <c r="G128" s="15">
        <v>6801</v>
      </c>
      <c r="H128" s="15">
        <v>0</v>
      </c>
      <c r="I128" s="15">
        <v>9548</v>
      </c>
      <c r="J128" s="15">
        <v>8070</v>
      </c>
      <c r="K128" s="15">
        <v>0</v>
      </c>
      <c r="L128" s="15">
        <f>SUM(L126:L127)</f>
        <v>61853</v>
      </c>
      <c r="M128" s="15">
        <f>SUM(M126:M127)</f>
        <v>45981</v>
      </c>
      <c r="N128" s="15">
        <f>SUM(N126:N127)</f>
        <v>15602</v>
      </c>
      <c r="O128" s="15">
        <f>SUM(O126:O127)</f>
        <v>30774</v>
      </c>
      <c r="P128" s="15">
        <f>SUM(P126:P127)</f>
        <v>30235</v>
      </c>
      <c r="Q128" s="126">
        <f>SUM(P128/O128*100)</f>
        <v>98.24852147917072</v>
      </c>
      <c r="R128" s="15">
        <f>SUM(R126:R127)</f>
        <v>19886</v>
      </c>
      <c r="S128" s="131">
        <f>SUM(S126:S127)</f>
        <v>13889</v>
      </c>
      <c r="T128" s="15">
        <f>SUM(T126:T127)</f>
        <v>0</v>
      </c>
    </row>
    <row r="129" spans="1:20" ht="12.75">
      <c r="A129" s="59"/>
      <c r="B129" s="61"/>
      <c r="C129" s="61"/>
      <c r="D129" s="61"/>
      <c r="E129" s="61"/>
      <c r="F129" s="21"/>
      <c r="G129" s="16"/>
      <c r="H129" s="17"/>
      <c r="I129" s="17"/>
      <c r="J129" s="17"/>
      <c r="K129" s="17"/>
      <c r="L129" s="17"/>
      <c r="M129" s="17"/>
      <c r="N129" s="17"/>
      <c r="O129" s="17"/>
      <c r="P129" s="17"/>
      <c r="Q129" s="125"/>
      <c r="R129" s="129"/>
      <c r="S129" s="130"/>
      <c r="T129" s="129"/>
    </row>
    <row r="130" spans="1:20" ht="12.75">
      <c r="A130" s="35"/>
      <c r="B130" s="38" t="s">
        <v>41</v>
      </c>
      <c r="C130" s="36"/>
      <c r="D130" s="37"/>
      <c r="E130" s="37"/>
      <c r="F130" s="21"/>
      <c r="G130" s="21"/>
      <c r="H130" s="17"/>
      <c r="I130" s="17"/>
      <c r="J130" s="17"/>
      <c r="K130" s="17"/>
      <c r="L130" s="17"/>
      <c r="M130" s="17"/>
      <c r="N130" s="17"/>
      <c r="O130" s="17"/>
      <c r="P130" s="17"/>
      <c r="Q130" s="125"/>
      <c r="R130" s="129"/>
      <c r="S130" s="130"/>
      <c r="T130" s="129"/>
    </row>
    <row r="131" spans="1:20" ht="24">
      <c r="A131" s="39"/>
      <c r="B131" s="41" t="s">
        <v>42</v>
      </c>
      <c r="C131" s="41"/>
      <c r="D131" s="42"/>
      <c r="E131" s="42"/>
      <c r="F131" s="17">
        <v>0</v>
      </c>
      <c r="G131" s="21"/>
      <c r="H131" s="17"/>
      <c r="I131" s="17"/>
      <c r="J131" s="17"/>
      <c r="K131" s="17"/>
      <c r="L131" s="17"/>
      <c r="M131" s="17"/>
      <c r="N131" s="17"/>
      <c r="O131" s="17"/>
      <c r="P131" s="17"/>
      <c r="Q131" s="125"/>
      <c r="R131" s="129"/>
      <c r="S131" s="130"/>
      <c r="T131" s="129"/>
    </row>
    <row r="132" spans="1:20" ht="12.75">
      <c r="A132" s="54"/>
      <c r="B132" s="34" t="s">
        <v>25</v>
      </c>
      <c r="C132" s="48">
        <v>4447</v>
      </c>
      <c r="D132" s="48"/>
      <c r="E132" s="32">
        <v>4501</v>
      </c>
      <c r="F132" s="15">
        <v>0</v>
      </c>
      <c r="G132" s="17">
        <v>4455</v>
      </c>
      <c r="H132" s="17">
        <v>52</v>
      </c>
      <c r="I132" s="17">
        <v>4551</v>
      </c>
      <c r="J132" s="17">
        <v>4503</v>
      </c>
      <c r="K132" s="17">
        <v>48</v>
      </c>
      <c r="L132" s="17">
        <v>4642</v>
      </c>
      <c r="M132" s="17">
        <v>4590</v>
      </c>
      <c r="N132" s="17">
        <v>0</v>
      </c>
      <c r="O132" s="17">
        <v>4631</v>
      </c>
      <c r="P132" s="17">
        <v>0</v>
      </c>
      <c r="Q132" s="125"/>
      <c r="R132" s="129">
        <v>4631</v>
      </c>
      <c r="S132" s="130">
        <v>4631</v>
      </c>
      <c r="T132" s="129">
        <v>0</v>
      </c>
    </row>
    <row r="133" spans="1:20" ht="12.75">
      <c r="A133" s="33"/>
      <c r="B133" s="48" t="s">
        <v>14</v>
      </c>
      <c r="C133" s="48">
        <v>4447</v>
      </c>
      <c r="D133" s="48"/>
      <c r="E133" s="32">
        <v>4501</v>
      </c>
      <c r="F133" s="21"/>
      <c r="G133" s="15">
        <v>4455</v>
      </c>
      <c r="H133" s="15">
        <v>52</v>
      </c>
      <c r="I133" s="15">
        <v>4551</v>
      </c>
      <c r="J133" s="15">
        <v>4503</v>
      </c>
      <c r="K133" s="15">
        <v>48</v>
      </c>
      <c r="L133" s="15">
        <f>SUM(L132)</f>
        <v>4642</v>
      </c>
      <c r="M133" s="15">
        <f>SUM(M132)</f>
        <v>4590</v>
      </c>
      <c r="N133" s="15">
        <v>0</v>
      </c>
      <c r="O133" s="15">
        <f>SUM(O132)</f>
        <v>4631</v>
      </c>
      <c r="P133" s="15">
        <v>0</v>
      </c>
      <c r="Q133" s="125"/>
      <c r="R133" s="15">
        <f>SUM(R132)</f>
        <v>4631</v>
      </c>
      <c r="S133" s="131">
        <f>SUM(S132)</f>
        <v>4631</v>
      </c>
      <c r="T133" s="15">
        <f>SUM(T132)</f>
        <v>0</v>
      </c>
    </row>
    <row r="134" spans="1:20" ht="12.75">
      <c r="A134" s="39"/>
      <c r="B134" s="53" t="s">
        <v>43</v>
      </c>
      <c r="C134" s="41"/>
      <c r="D134" s="42"/>
      <c r="E134" s="42"/>
      <c r="F134" s="17"/>
      <c r="G134" s="21"/>
      <c r="H134" s="17"/>
      <c r="I134" s="17"/>
      <c r="J134" s="17"/>
      <c r="K134" s="17"/>
      <c r="L134" s="17"/>
      <c r="M134" s="17"/>
      <c r="N134" s="17"/>
      <c r="O134" s="17"/>
      <c r="P134" s="17"/>
      <c r="Q134" s="125"/>
      <c r="R134" s="129"/>
      <c r="S134" s="130"/>
      <c r="T134" s="129"/>
    </row>
    <row r="135" spans="1:20" ht="12.75">
      <c r="A135" s="33" t="s">
        <v>44</v>
      </c>
      <c r="B135" s="34" t="s">
        <v>45</v>
      </c>
      <c r="C135" s="32">
        <v>93894</v>
      </c>
      <c r="D135" s="32">
        <v>83421</v>
      </c>
      <c r="E135" s="32">
        <v>84079</v>
      </c>
      <c r="F135" s="17">
        <v>75088</v>
      </c>
      <c r="G135" s="17">
        <v>78688</v>
      </c>
      <c r="H135" s="17">
        <v>75088</v>
      </c>
      <c r="I135" s="17">
        <v>78698</v>
      </c>
      <c r="J135" s="17">
        <v>78698</v>
      </c>
      <c r="K135" s="17">
        <v>81523</v>
      </c>
      <c r="L135" s="17">
        <v>81523</v>
      </c>
      <c r="M135" s="17">
        <v>80991</v>
      </c>
      <c r="N135" s="17">
        <v>83732</v>
      </c>
      <c r="O135" s="17">
        <v>93232</v>
      </c>
      <c r="P135" s="17">
        <v>93232</v>
      </c>
      <c r="Q135" s="125">
        <f>SUM(P135/O135*100)</f>
        <v>100</v>
      </c>
      <c r="R135" s="129">
        <v>90220</v>
      </c>
      <c r="S135" s="130">
        <v>67668</v>
      </c>
      <c r="T135" s="129">
        <v>92000</v>
      </c>
    </row>
    <row r="136" spans="1:20" ht="12.75">
      <c r="A136" s="33" t="s">
        <v>28</v>
      </c>
      <c r="B136" s="34" t="s">
        <v>46</v>
      </c>
      <c r="C136" s="32">
        <v>5000</v>
      </c>
      <c r="D136" s="32"/>
      <c r="E136" s="32">
        <v>0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25"/>
      <c r="R136" s="129"/>
      <c r="S136" s="130"/>
      <c r="T136" s="129"/>
    </row>
    <row r="137" spans="1:20" ht="12.75">
      <c r="A137" s="33"/>
      <c r="B137" s="48" t="s">
        <v>14</v>
      </c>
      <c r="C137" s="48">
        <v>98894</v>
      </c>
      <c r="D137" s="48">
        <v>83421</v>
      </c>
      <c r="E137" s="48">
        <f>SUM(E135:E136)</f>
        <v>84079</v>
      </c>
      <c r="F137" s="15">
        <v>75088</v>
      </c>
      <c r="G137" s="15">
        <v>78688</v>
      </c>
      <c r="H137" s="15">
        <v>75088</v>
      </c>
      <c r="I137" s="15">
        <v>78698</v>
      </c>
      <c r="J137" s="15">
        <v>78698</v>
      </c>
      <c r="K137" s="15">
        <v>81523</v>
      </c>
      <c r="L137" s="15">
        <v>81523</v>
      </c>
      <c r="M137" s="15">
        <f>SUM(M135:M136)</f>
        <v>80991</v>
      </c>
      <c r="N137" s="15">
        <f>SUM(N135:N136)</f>
        <v>83732</v>
      </c>
      <c r="O137" s="15">
        <f>SUM(O135:O136)</f>
        <v>93232</v>
      </c>
      <c r="P137" s="15">
        <f>SUM(P135:P136)</f>
        <v>93232</v>
      </c>
      <c r="Q137" s="126">
        <f>SUM(P137/O137*100)</f>
        <v>100</v>
      </c>
      <c r="R137" s="15">
        <f>SUM(R135:R136)</f>
        <v>90220</v>
      </c>
      <c r="S137" s="131">
        <f>SUM(S135:S136)</f>
        <v>67668</v>
      </c>
      <c r="T137" s="15">
        <f>SUM(T135:T136)</f>
        <v>92000</v>
      </c>
    </row>
    <row r="138" spans="1:20" ht="12.75">
      <c r="A138" s="33"/>
      <c r="B138" s="48"/>
      <c r="C138" s="48"/>
      <c r="D138" s="48"/>
      <c r="E138" s="48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25"/>
      <c r="R138" s="129"/>
      <c r="S138" s="130"/>
      <c r="T138" s="129"/>
    </row>
    <row r="139" spans="1:20" ht="13.5" customHeight="1" hidden="1" thickBot="1">
      <c r="A139" s="56" t="s">
        <v>1</v>
      </c>
      <c r="B139" s="57" t="s">
        <v>2</v>
      </c>
      <c r="C139" s="57" t="s">
        <v>3</v>
      </c>
      <c r="D139" s="58"/>
      <c r="E139" s="58" t="s">
        <v>4</v>
      </c>
      <c r="F139" s="21"/>
      <c r="G139" s="21"/>
      <c r="H139" s="17"/>
      <c r="I139" s="17"/>
      <c r="J139" s="17"/>
      <c r="K139" s="17"/>
      <c r="L139" s="17"/>
      <c r="M139" s="17"/>
      <c r="N139" s="17"/>
      <c r="O139" s="17"/>
      <c r="P139" s="17"/>
      <c r="Q139" s="125"/>
      <c r="R139" s="129"/>
      <c r="S139" s="130"/>
      <c r="T139" s="129"/>
    </row>
    <row r="140" spans="1:20" ht="12.75">
      <c r="A140" s="35"/>
      <c r="B140" s="45" t="s">
        <v>47</v>
      </c>
      <c r="C140" s="64"/>
      <c r="D140" s="63"/>
      <c r="E140" s="63"/>
      <c r="F140" s="21"/>
      <c r="G140" s="21"/>
      <c r="H140" s="17"/>
      <c r="I140" s="17"/>
      <c r="J140" s="17"/>
      <c r="K140" s="17"/>
      <c r="L140" s="17"/>
      <c r="M140" s="17"/>
      <c r="N140" s="17"/>
      <c r="O140" s="17"/>
      <c r="P140" s="17"/>
      <c r="Q140" s="125"/>
      <c r="R140" s="129"/>
      <c r="S140" s="130"/>
      <c r="T140" s="129"/>
    </row>
    <row r="141" spans="1:20" ht="24">
      <c r="A141" s="39"/>
      <c r="B141" s="41" t="s">
        <v>48</v>
      </c>
      <c r="C141" s="65"/>
      <c r="D141" s="66"/>
      <c r="E141" s="66"/>
      <c r="F141" s="21"/>
      <c r="G141" s="21"/>
      <c r="H141" s="17"/>
      <c r="I141" s="17"/>
      <c r="J141" s="17"/>
      <c r="K141" s="17"/>
      <c r="L141" s="17"/>
      <c r="M141" s="17"/>
      <c r="N141" s="17"/>
      <c r="O141" s="17"/>
      <c r="P141" s="17"/>
      <c r="Q141" s="125"/>
      <c r="R141" s="129"/>
      <c r="S141" s="130"/>
      <c r="T141" s="129"/>
    </row>
    <row r="142" spans="1:20" ht="12.75">
      <c r="A142" s="54"/>
      <c r="B142" s="34" t="s">
        <v>25</v>
      </c>
      <c r="C142" s="32">
        <v>19152</v>
      </c>
      <c r="D142" s="32"/>
      <c r="E142" s="32">
        <v>1860</v>
      </c>
      <c r="F142" s="17"/>
      <c r="G142" s="17">
        <v>1980</v>
      </c>
      <c r="H142" s="17">
        <v>0</v>
      </c>
      <c r="I142" s="17">
        <v>4752</v>
      </c>
      <c r="J142" s="17">
        <v>4752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25"/>
      <c r="R142" s="129"/>
      <c r="S142" s="130"/>
      <c r="T142" s="129"/>
    </row>
    <row r="143" spans="1:20" ht="12.75">
      <c r="A143" s="33"/>
      <c r="B143" s="48" t="s">
        <v>14</v>
      </c>
      <c r="C143" s="48">
        <v>19152</v>
      </c>
      <c r="D143" s="48"/>
      <c r="E143" s="48">
        <v>1860</v>
      </c>
      <c r="F143" s="15"/>
      <c r="G143" s="15">
        <v>1980</v>
      </c>
      <c r="H143" s="15">
        <v>0</v>
      </c>
      <c r="I143" s="15">
        <v>4752</v>
      </c>
      <c r="J143" s="15">
        <v>4752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25"/>
      <c r="R143" s="129"/>
      <c r="S143" s="130"/>
      <c r="T143" s="129"/>
    </row>
    <row r="144" spans="1:20" ht="12.75">
      <c r="A144" s="35"/>
      <c r="B144" s="55"/>
      <c r="C144" s="64"/>
      <c r="D144" s="63"/>
      <c r="E144" s="63"/>
      <c r="F144" s="21"/>
      <c r="G144" s="21"/>
      <c r="H144" s="17"/>
      <c r="I144" s="17"/>
      <c r="J144" s="17"/>
      <c r="K144" s="17"/>
      <c r="L144" s="17"/>
      <c r="M144" s="17"/>
      <c r="N144" s="17"/>
      <c r="O144" s="17"/>
      <c r="P144" s="17"/>
      <c r="Q144" s="125"/>
      <c r="R144" s="129"/>
      <c r="S144" s="130"/>
      <c r="T144" s="129"/>
    </row>
    <row r="145" spans="1:20" ht="12.75">
      <c r="A145" s="39"/>
      <c r="B145" s="67"/>
      <c r="C145" s="68"/>
      <c r="D145" s="69"/>
      <c r="E145" s="69"/>
      <c r="F145" s="21"/>
      <c r="G145" s="21"/>
      <c r="H145" s="17"/>
      <c r="I145" s="17"/>
      <c r="J145" s="17"/>
      <c r="K145" s="17"/>
      <c r="L145" s="17"/>
      <c r="M145" s="17"/>
      <c r="N145" s="17"/>
      <c r="O145" s="17"/>
      <c r="P145" s="17"/>
      <c r="Q145" s="125"/>
      <c r="R145" s="129"/>
      <c r="S145" s="130"/>
      <c r="T145" s="129"/>
    </row>
    <row r="146" spans="1:20" ht="12.75">
      <c r="A146" s="70"/>
      <c r="B146" s="71" t="s">
        <v>14</v>
      </c>
      <c r="C146" s="71">
        <v>3538266</v>
      </c>
      <c r="D146" s="71">
        <f>SUM(D49+D60+D64+D73+D82+D88+D104+D109+D137+H130)</f>
        <v>4415427</v>
      </c>
      <c r="E146" s="71">
        <f>SUM(E40+E49+E54+E60+E64+E65+E73+E77+E82+E83+E88+E89+E94+E99+E100+E104+E109+E110+E113+E128+E137+E138+E143+E53+E133)</f>
        <v>4883523</v>
      </c>
      <c r="F146" s="6">
        <f>SUM(F49+F60+F64+F73+F82+F88+F94+F99+F104+F109+F113+F128+F133+F137+F143+F53)</f>
        <v>3760615</v>
      </c>
      <c r="G146" s="6">
        <f>SUM(G49+G60+G64+G73+G82+G88+G94+G99+G104+G109+G113+G128+G133+G137+G143+G53)</f>
        <v>4137745</v>
      </c>
      <c r="H146" s="6">
        <f>SUM(H49+H60+H64+H73+H82+H88+H94+H99+H104+H109+H113+H128+H133+H137+H143+H53+H45)</f>
        <v>3744312</v>
      </c>
      <c r="I146" s="6">
        <f>SUM(I49+I60+I64+I73+I82+I88+I94+I99+I104+I109+I113+I128+I133+I137+I143+I53+I45)</f>
        <v>5148171</v>
      </c>
      <c r="J146" s="15">
        <f>SUM(J45+J49+J60+J64+J73+J82+J88+J94+J99+J104+J109+J113+J128+J133+J137+J143+J53)</f>
        <v>3888972</v>
      </c>
      <c r="K146" s="15">
        <f>SUM(K45+K49+K60+K64+K73+K82+K88+K94+K99+K104+K109+K113+K128+K133+K137+K143+K53)</f>
        <v>5133672</v>
      </c>
      <c r="L146" s="15">
        <f>SUM(L45+L49+L60+L64+L73+L82+L88+L94+L99+L104+L109+L113+L128+L133+L137+L143+L53+L72)</f>
        <v>5695184</v>
      </c>
      <c r="M146" s="15">
        <f>SUM(M45+M49+M60+M64+M73+M82+M88+M94+M99+M104+M109+M113+M128+M133+M137+M143+M53+M72)</f>
        <v>5366197</v>
      </c>
      <c r="N146" s="15">
        <f>SUM(N45+N49+N60+N64+N73+N82+N88+N94+N99+N104+N109+N113+N128+N133+N137+N143+N53+N72)</f>
        <v>4295851</v>
      </c>
      <c r="O146" s="15">
        <f>SUM(O45+O49+O60+O64+O73+O82+O88+O94+O99+O104+O109+O113+O128+O133+O137+O143+O53+O72+O118)</f>
        <v>5149979</v>
      </c>
      <c r="P146" s="15">
        <f>SUM(P45+P49+P60+P64+P73+P82+P88+P94+P99+P104+P109+P113+P128+P133+P137+P143+P53+P72+P118)</f>
        <v>4747739</v>
      </c>
      <c r="Q146" s="126">
        <f>SUM(P146/O146*100)</f>
        <v>92.18948271439554</v>
      </c>
      <c r="R146" s="15">
        <f>SUM(R45+R49+R60+R64+R73+R82+R88+R94+R99+R104+R109+R113+R128+R133+R137+R143+R53+R72+R118+R122)</f>
        <v>4914782</v>
      </c>
      <c r="S146" s="131">
        <f>SUM(S45+S49+S60+S64+S73+S82+S88+S94+S99+S104+S109+S113+S128+S133+S137+S143+S53+S72+S118+S122)</f>
        <v>2253111</v>
      </c>
      <c r="T146" s="15">
        <f>SUM(T45+T49+T60+T64+T73+T82+T88+T94+T99+T104+T109+T113+T128+T133+T137+T143+T53+T72+T118+T122)</f>
        <v>4641400</v>
      </c>
    </row>
    <row r="147" spans="1:20" ht="12.75">
      <c r="A147" s="72"/>
      <c r="B147" s="73"/>
      <c r="C147" s="73"/>
      <c r="D147" s="73"/>
      <c r="E147" s="73"/>
      <c r="F147" s="22"/>
      <c r="G147" s="23"/>
      <c r="H147" s="17"/>
      <c r="I147" s="17"/>
      <c r="J147" s="17"/>
      <c r="K147" s="17"/>
      <c r="L147" s="17"/>
      <c r="M147" s="17"/>
      <c r="N147" s="17"/>
      <c r="O147" s="17"/>
      <c r="P147" s="17"/>
      <c r="Q147" s="125"/>
      <c r="R147" s="129"/>
      <c r="S147" s="130"/>
      <c r="T147" s="129"/>
    </row>
    <row r="148" spans="1:20" ht="12.75">
      <c r="A148" s="74"/>
      <c r="B148" s="60" t="s">
        <v>49</v>
      </c>
      <c r="C148" s="60"/>
      <c r="D148" s="60"/>
      <c r="E148" s="60"/>
      <c r="F148" s="20"/>
      <c r="G148" s="24"/>
      <c r="H148" s="17"/>
      <c r="I148" s="17"/>
      <c r="J148" s="17"/>
      <c r="K148" s="17"/>
      <c r="L148" s="17"/>
      <c r="M148" s="17"/>
      <c r="N148" s="17"/>
      <c r="O148" s="17"/>
      <c r="P148" s="17"/>
      <c r="Q148" s="125"/>
      <c r="R148" s="129"/>
      <c r="S148" s="130"/>
      <c r="T148" s="129"/>
    </row>
    <row r="149" spans="1:20" ht="12.75">
      <c r="A149" s="74"/>
      <c r="B149" s="60"/>
      <c r="C149" s="60"/>
      <c r="D149" s="60"/>
      <c r="E149" s="60"/>
      <c r="F149" s="20"/>
      <c r="G149" s="24"/>
      <c r="H149" s="17"/>
      <c r="I149" s="17"/>
      <c r="J149" s="17"/>
      <c r="K149" s="17"/>
      <c r="L149" s="17"/>
      <c r="M149" s="17"/>
      <c r="N149" s="17"/>
      <c r="O149" s="17"/>
      <c r="P149" s="17"/>
      <c r="Q149" s="125"/>
      <c r="R149" s="129"/>
      <c r="S149" s="130"/>
      <c r="T149" s="129"/>
    </row>
    <row r="150" spans="1:20" ht="12.75">
      <c r="A150" s="75"/>
      <c r="B150" s="76" t="s">
        <v>50</v>
      </c>
      <c r="C150" s="77"/>
      <c r="D150" s="77"/>
      <c r="E150" s="77"/>
      <c r="F150" s="25"/>
      <c r="G150" s="26"/>
      <c r="H150" s="17"/>
      <c r="I150" s="17"/>
      <c r="J150" s="17"/>
      <c r="K150" s="17"/>
      <c r="L150" s="17"/>
      <c r="M150" s="17"/>
      <c r="N150" s="17"/>
      <c r="O150" s="17"/>
      <c r="P150" s="17"/>
      <c r="Q150" s="125"/>
      <c r="R150" s="129"/>
      <c r="S150" s="130"/>
      <c r="T150" s="129"/>
    </row>
    <row r="151" spans="1:20" ht="12.75">
      <c r="A151" s="78">
        <v>103</v>
      </c>
      <c r="B151" s="79" t="s">
        <v>51</v>
      </c>
      <c r="C151" s="80">
        <v>17493</v>
      </c>
      <c r="D151" s="80">
        <v>17000</v>
      </c>
      <c r="E151" s="80">
        <v>17000</v>
      </c>
      <c r="F151" s="27">
        <v>16000</v>
      </c>
      <c r="G151" s="27">
        <v>16000</v>
      </c>
      <c r="H151" s="17">
        <v>14000</v>
      </c>
      <c r="I151" s="17">
        <v>14000</v>
      </c>
      <c r="J151" s="17">
        <v>12964</v>
      </c>
      <c r="K151" s="17">
        <v>13000</v>
      </c>
      <c r="L151" s="17">
        <v>13000</v>
      </c>
      <c r="M151" s="17">
        <v>14055</v>
      </c>
      <c r="N151" s="17">
        <v>15000</v>
      </c>
      <c r="O151" s="17">
        <v>15000</v>
      </c>
      <c r="P151" s="17">
        <v>13689</v>
      </c>
      <c r="Q151" s="125">
        <f aca="true" t="shared" si="10" ref="Q151:Q221">SUM(P151/O151*100)</f>
        <v>91.25999999999999</v>
      </c>
      <c r="R151" s="129">
        <v>13000</v>
      </c>
      <c r="S151" s="130">
        <v>7192</v>
      </c>
      <c r="T151" s="129">
        <v>14000</v>
      </c>
    </row>
    <row r="152" spans="1:20" ht="12.75">
      <c r="A152" s="33">
        <v>1301</v>
      </c>
      <c r="B152" s="34" t="s">
        <v>52</v>
      </c>
      <c r="C152" s="32">
        <v>74889</v>
      </c>
      <c r="D152" s="32">
        <v>90000</v>
      </c>
      <c r="E152" s="32">
        <v>125000</v>
      </c>
      <c r="F152" s="17">
        <v>120000</v>
      </c>
      <c r="G152" s="17">
        <v>120000</v>
      </c>
      <c r="H152" s="17">
        <v>134000</v>
      </c>
      <c r="I152" s="17">
        <v>134000</v>
      </c>
      <c r="J152" s="17">
        <v>128606</v>
      </c>
      <c r="K152" s="17">
        <v>130000</v>
      </c>
      <c r="L152" s="17">
        <v>130000</v>
      </c>
      <c r="M152" s="17">
        <v>134455</v>
      </c>
      <c r="N152" s="17">
        <v>135000</v>
      </c>
      <c r="O152" s="17">
        <v>135000</v>
      </c>
      <c r="P152" s="17">
        <v>137534</v>
      </c>
      <c r="Q152" s="125">
        <f t="shared" si="10"/>
        <v>101.87703703703703</v>
      </c>
      <c r="R152" s="129">
        <v>140000</v>
      </c>
      <c r="S152" s="130">
        <v>113336</v>
      </c>
      <c r="T152" s="129">
        <v>175000</v>
      </c>
    </row>
    <row r="153" spans="1:20" ht="12.75">
      <c r="A153" s="33">
        <v>1303</v>
      </c>
      <c r="B153" s="34" t="s">
        <v>53</v>
      </c>
      <c r="C153" s="32">
        <v>106308</v>
      </c>
      <c r="D153" s="32">
        <v>113000</v>
      </c>
      <c r="E153" s="32">
        <v>113000</v>
      </c>
      <c r="F153" s="17">
        <v>135000</v>
      </c>
      <c r="G153" s="17">
        <v>135000</v>
      </c>
      <c r="H153" s="17">
        <v>150000</v>
      </c>
      <c r="I153" s="17">
        <v>185000</v>
      </c>
      <c r="J153" s="17">
        <v>179817</v>
      </c>
      <c r="K153" s="17">
        <v>182000</v>
      </c>
      <c r="L153" s="17">
        <v>252000</v>
      </c>
      <c r="M153" s="17">
        <v>262874</v>
      </c>
      <c r="N153" s="17">
        <v>263000</v>
      </c>
      <c r="O153" s="17">
        <v>263000</v>
      </c>
      <c r="P153" s="17">
        <v>296170</v>
      </c>
      <c r="Q153" s="125">
        <f t="shared" si="10"/>
        <v>112.61216730038022</v>
      </c>
      <c r="R153" s="129">
        <v>300000</v>
      </c>
      <c r="S153" s="130">
        <v>151569</v>
      </c>
      <c r="T153" s="129">
        <v>300000</v>
      </c>
    </row>
    <row r="154" spans="1:20" ht="12.75">
      <c r="A154" s="33">
        <v>1304</v>
      </c>
      <c r="B154" s="34" t="s">
        <v>54</v>
      </c>
      <c r="C154" s="32">
        <v>77276</v>
      </c>
      <c r="D154" s="32">
        <v>46000</v>
      </c>
      <c r="E154" s="32">
        <v>46000</v>
      </c>
      <c r="F154" s="17">
        <v>55000</v>
      </c>
      <c r="G154" s="17">
        <v>108423</v>
      </c>
      <c r="H154" s="17">
        <v>132000</v>
      </c>
      <c r="I154" s="17">
        <v>132000</v>
      </c>
      <c r="J154" s="17">
        <v>111523</v>
      </c>
      <c r="K154" s="17">
        <v>140000</v>
      </c>
      <c r="L154" s="17">
        <v>140000</v>
      </c>
      <c r="M154" s="17">
        <v>193265</v>
      </c>
      <c r="N154" s="17">
        <v>180000</v>
      </c>
      <c r="O154" s="17">
        <v>180000</v>
      </c>
      <c r="P154" s="17">
        <v>112712</v>
      </c>
      <c r="Q154" s="125">
        <f t="shared" si="10"/>
        <v>62.61777777777778</v>
      </c>
      <c r="R154" s="129">
        <v>120000</v>
      </c>
      <c r="S154" s="130">
        <v>70151</v>
      </c>
      <c r="T154" s="129">
        <v>100000</v>
      </c>
    </row>
    <row r="155" spans="1:20" ht="12.75">
      <c r="A155" s="33">
        <v>1308</v>
      </c>
      <c r="B155" s="34" t="s">
        <v>226</v>
      </c>
      <c r="C155" s="32"/>
      <c r="D155" s="32"/>
      <c r="E155" s="32"/>
      <c r="F155" s="17"/>
      <c r="G155" s="17"/>
      <c r="H155" s="17"/>
      <c r="I155" s="17"/>
      <c r="J155" s="17"/>
      <c r="K155" s="17"/>
      <c r="L155" s="17"/>
      <c r="M155" s="17">
        <v>939</v>
      </c>
      <c r="N155" s="17">
        <v>2000</v>
      </c>
      <c r="O155" s="17">
        <v>2000</v>
      </c>
      <c r="P155" s="17">
        <v>47</v>
      </c>
      <c r="Q155" s="125">
        <f t="shared" si="10"/>
        <v>2.35</v>
      </c>
      <c r="R155" s="129">
        <v>50</v>
      </c>
      <c r="S155" s="130">
        <v>510</v>
      </c>
      <c r="T155" s="129">
        <v>1000</v>
      </c>
    </row>
    <row r="156" spans="1:20" ht="12.75">
      <c r="A156" s="33">
        <v>2000</v>
      </c>
      <c r="B156" s="34" t="s">
        <v>55</v>
      </c>
      <c r="C156" s="32">
        <v>1093</v>
      </c>
      <c r="D156" s="32">
        <v>700</v>
      </c>
      <c r="E156" s="32">
        <v>700</v>
      </c>
      <c r="F156" s="17">
        <v>1500</v>
      </c>
      <c r="G156" s="17">
        <v>1500</v>
      </c>
      <c r="H156" s="17">
        <v>1000</v>
      </c>
      <c r="I156" s="17">
        <v>1000</v>
      </c>
      <c r="J156" s="17">
        <v>1025</v>
      </c>
      <c r="K156" s="17">
        <v>1000</v>
      </c>
      <c r="L156" s="17">
        <v>1000</v>
      </c>
      <c r="M156" s="17">
        <v>840</v>
      </c>
      <c r="N156" s="17">
        <v>1000</v>
      </c>
      <c r="O156" s="17">
        <v>1000</v>
      </c>
      <c r="P156" s="17">
        <v>492</v>
      </c>
      <c r="Q156" s="125">
        <f t="shared" si="10"/>
        <v>49.2</v>
      </c>
      <c r="R156" s="129">
        <v>200</v>
      </c>
      <c r="S156" s="130">
        <v>671</v>
      </c>
      <c r="T156" s="129">
        <v>1000</v>
      </c>
    </row>
    <row r="157" spans="1:20" ht="12.75">
      <c r="A157" s="33"/>
      <c r="B157" s="34" t="s">
        <v>56</v>
      </c>
      <c r="C157" s="32"/>
      <c r="D157" s="32"/>
      <c r="E157" s="32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25"/>
      <c r="R157" s="129"/>
      <c r="S157" s="130"/>
      <c r="T157" s="129"/>
    </row>
    <row r="158" spans="1:20" ht="24">
      <c r="A158" s="33">
        <v>2404</v>
      </c>
      <c r="B158" s="34" t="s">
        <v>57</v>
      </c>
      <c r="C158" s="32">
        <v>1660</v>
      </c>
      <c r="D158" s="32">
        <v>1600</v>
      </c>
      <c r="E158" s="32">
        <v>1600</v>
      </c>
      <c r="F158" s="17">
        <v>1600</v>
      </c>
      <c r="G158" s="17">
        <v>1600</v>
      </c>
      <c r="H158" s="17">
        <v>1700</v>
      </c>
      <c r="I158" s="17">
        <v>19700</v>
      </c>
      <c r="J158" s="17">
        <v>18910</v>
      </c>
      <c r="K158" s="17">
        <v>50000</v>
      </c>
      <c r="L158" s="17">
        <v>50000</v>
      </c>
      <c r="M158" s="17">
        <v>45235</v>
      </c>
      <c r="N158" s="17">
        <v>46000</v>
      </c>
      <c r="O158" s="17">
        <v>46000</v>
      </c>
      <c r="P158" s="17">
        <v>813</v>
      </c>
      <c r="Q158" s="125">
        <f t="shared" si="10"/>
        <v>1.7673913043478262</v>
      </c>
      <c r="R158" s="129">
        <v>1000</v>
      </c>
      <c r="S158" s="130">
        <v>559</v>
      </c>
      <c r="T158" s="129">
        <v>1000</v>
      </c>
    </row>
    <row r="159" spans="1:20" ht="12.75">
      <c r="A159" s="33">
        <v>2405</v>
      </c>
      <c r="B159" s="34" t="s">
        <v>58</v>
      </c>
      <c r="C159" s="32">
        <v>75404</v>
      </c>
      <c r="D159" s="32">
        <v>60000</v>
      </c>
      <c r="E159" s="32">
        <v>60000</v>
      </c>
      <c r="F159" s="17">
        <v>60000</v>
      </c>
      <c r="G159" s="17">
        <v>60000</v>
      </c>
      <c r="H159" s="17">
        <v>53000</v>
      </c>
      <c r="I159" s="17">
        <v>53000</v>
      </c>
      <c r="J159" s="17">
        <v>66632</v>
      </c>
      <c r="K159" s="17">
        <v>70000</v>
      </c>
      <c r="L159" s="17">
        <v>70000</v>
      </c>
      <c r="M159" s="17">
        <v>84250</v>
      </c>
      <c r="N159" s="17">
        <v>85000</v>
      </c>
      <c r="O159" s="17">
        <v>85000</v>
      </c>
      <c r="P159" s="17">
        <v>95518</v>
      </c>
      <c r="Q159" s="125">
        <f t="shared" si="10"/>
        <v>112.37411764705882</v>
      </c>
      <c r="R159" s="129">
        <v>96000</v>
      </c>
      <c r="S159" s="130">
        <v>47238</v>
      </c>
      <c r="T159" s="129">
        <v>97000</v>
      </c>
    </row>
    <row r="160" spans="1:20" ht="12.75">
      <c r="A160" s="33">
        <v>2406</v>
      </c>
      <c r="B160" s="34" t="s">
        <v>59</v>
      </c>
      <c r="C160" s="32">
        <v>25686</v>
      </c>
      <c r="D160" s="32">
        <v>16000</v>
      </c>
      <c r="E160" s="32">
        <v>48000</v>
      </c>
      <c r="F160" s="17">
        <v>46000</v>
      </c>
      <c r="G160" s="17">
        <v>46000</v>
      </c>
      <c r="H160" s="17">
        <v>42000</v>
      </c>
      <c r="I160" s="17">
        <v>60000</v>
      </c>
      <c r="J160" s="17">
        <v>65573</v>
      </c>
      <c r="K160" s="17">
        <v>70000</v>
      </c>
      <c r="L160" s="17">
        <v>70000</v>
      </c>
      <c r="M160" s="17">
        <v>62645</v>
      </c>
      <c r="N160" s="17">
        <v>63000</v>
      </c>
      <c r="O160" s="17">
        <v>63000</v>
      </c>
      <c r="P160" s="17">
        <v>102405</v>
      </c>
      <c r="Q160" s="125">
        <f t="shared" si="10"/>
        <v>162.54761904761907</v>
      </c>
      <c r="R160" s="129">
        <v>110000</v>
      </c>
      <c r="S160" s="130">
        <v>43154</v>
      </c>
      <c r="T160" s="129">
        <v>100000</v>
      </c>
    </row>
    <row r="161" spans="1:20" ht="12.75">
      <c r="A161" s="33">
        <v>2407</v>
      </c>
      <c r="B161" s="34" t="s">
        <v>167</v>
      </c>
      <c r="C161" s="32"/>
      <c r="D161" s="32"/>
      <c r="E161" s="32">
        <v>26</v>
      </c>
      <c r="F161" s="17">
        <v>22000</v>
      </c>
      <c r="G161" s="17">
        <v>22000</v>
      </c>
      <c r="H161" s="17">
        <v>20000</v>
      </c>
      <c r="I161" s="17">
        <v>20000</v>
      </c>
      <c r="J161" s="17">
        <v>20193</v>
      </c>
      <c r="K161" s="17">
        <v>20000</v>
      </c>
      <c r="L161" s="17">
        <v>20000</v>
      </c>
      <c r="M161" s="17">
        <v>0</v>
      </c>
      <c r="N161" s="17">
        <v>0</v>
      </c>
      <c r="O161" s="17">
        <v>0</v>
      </c>
      <c r="P161" s="17">
        <v>0</v>
      </c>
      <c r="Q161" s="125"/>
      <c r="R161" s="129">
        <v>0</v>
      </c>
      <c r="S161" s="130">
        <v>0</v>
      </c>
      <c r="T161" s="129">
        <v>0</v>
      </c>
    </row>
    <row r="162" spans="1:20" ht="12.75">
      <c r="A162" s="33">
        <v>2408</v>
      </c>
      <c r="B162" s="34" t="s">
        <v>60</v>
      </c>
      <c r="C162" s="32">
        <v>1882</v>
      </c>
      <c r="D162" s="32">
        <v>1800</v>
      </c>
      <c r="E162" s="32">
        <v>1800</v>
      </c>
      <c r="F162" s="17">
        <v>1800</v>
      </c>
      <c r="G162" s="17">
        <v>1800</v>
      </c>
      <c r="H162" s="17">
        <v>1400</v>
      </c>
      <c r="I162" s="17">
        <v>1400</v>
      </c>
      <c r="J162" s="17">
        <v>1344</v>
      </c>
      <c r="K162" s="17">
        <v>1400</v>
      </c>
      <c r="L162" s="17">
        <v>1400</v>
      </c>
      <c r="M162" s="17">
        <v>1715</v>
      </c>
      <c r="N162" s="17">
        <v>1700</v>
      </c>
      <c r="O162" s="17">
        <v>1700</v>
      </c>
      <c r="P162" s="17">
        <v>557</v>
      </c>
      <c r="Q162" s="125">
        <f t="shared" si="10"/>
        <v>32.76470588235294</v>
      </c>
      <c r="R162" s="129">
        <v>600</v>
      </c>
      <c r="S162" s="130">
        <v>272</v>
      </c>
      <c r="T162" s="129">
        <v>600</v>
      </c>
    </row>
    <row r="163" spans="1:20" ht="12.75">
      <c r="A163" s="33">
        <v>2409</v>
      </c>
      <c r="B163" s="34" t="s">
        <v>160</v>
      </c>
      <c r="C163" s="32"/>
      <c r="D163" s="32">
        <v>10000</v>
      </c>
      <c r="E163" s="32">
        <v>3948</v>
      </c>
      <c r="F163" s="17">
        <v>1000</v>
      </c>
      <c r="G163" s="17">
        <v>1000</v>
      </c>
      <c r="H163" s="17"/>
      <c r="I163" s="17"/>
      <c r="J163" s="17">
        <v>7643</v>
      </c>
      <c r="K163" s="17">
        <v>7000</v>
      </c>
      <c r="L163" s="17">
        <v>24000</v>
      </c>
      <c r="M163" s="17">
        <v>24787</v>
      </c>
      <c r="N163" s="17">
        <v>7000</v>
      </c>
      <c r="O163" s="17">
        <v>7000</v>
      </c>
      <c r="P163" s="17">
        <v>11283</v>
      </c>
      <c r="Q163" s="125">
        <f t="shared" si="10"/>
        <v>161.18571428571428</v>
      </c>
      <c r="R163" s="129">
        <v>11000</v>
      </c>
      <c r="S163" s="130">
        <v>4925</v>
      </c>
      <c r="T163" s="129">
        <v>5000</v>
      </c>
    </row>
    <row r="164" spans="1:20" ht="12.75">
      <c r="A164" s="33">
        <v>2701</v>
      </c>
      <c r="B164" s="34" t="s">
        <v>61</v>
      </c>
      <c r="C164" s="32">
        <v>51521</v>
      </c>
      <c r="D164" s="32">
        <v>60000</v>
      </c>
      <c r="E164" s="32">
        <v>60000</v>
      </c>
      <c r="F164" s="17">
        <v>65000</v>
      </c>
      <c r="G164" s="17">
        <v>65000</v>
      </c>
      <c r="H164" s="17">
        <v>62000</v>
      </c>
      <c r="I164" s="17">
        <v>62000</v>
      </c>
      <c r="J164" s="17">
        <v>62239</v>
      </c>
      <c r="K164" s="17">
        <v>87000</v>
      </c>
      <c r="L164" s="17">
        <v>87000</v>
      </c>
      <c r="M164" s="17">
        <v>76684</v>
      </c>
      <c r="N164" s="17">
        <v>77000</v>
      </c>
      <c r="O164" s="17">
        <v>77000</v>
      </c>
      <c r="P164" s="17">
        <v>94013</v>
      </c>
      <c r="Q164" s="125">
        <f t="shared" si="10"/>
        <v>122.0948051948052</v>
      </c>
      <c r="R164" s="129">
        <v>95000</v>
      </c>
      <c r="S164" s="130">
        <v>46985</v>
      </c>
      <c r="T164" s="129">
        <v>85000</v>
      </c>
    </row>
    <row r="165" spans="1:20" ht="12.75">
      <c r="A165" s="33">
        <v>2702</v>
      </c>
      <c r="B165" s="34" t="s">
        <v>238</v>
      </c>
      <c r="C165" s="32"/>
      <c r="D165" s="32"/>
      <c r="E165" s="32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>
        <v>633</v>
      </c>
      <c r="Q165" s="125"/>
      <c r="R165" s="129">
        <v>6000</v>
      </c>
      <c r="S165" s="130">
        <v>2187</v>
      </c>
      <c r="T165" s="129">
        <v>3000</v>
      </c>
    </row>
    <row r="166" spans="1:20" ht="12.75">
      <c r="A166" s="33">
        <v>2705</v>
      </c>
      <c r="B166" s="34" t="s">
        <v>62</v>
      </c>
      <c r="C166" s="32">
        <v>2532</v>
      </c>
      <c r="D166" s="32">
        <v>2000</v>
      </c>
      <c r="E166" s="32">
        <v>2000</v>
      </c>
      <c r="F166" s="17">
        <v>2000</v>
      </c>
      <c r="G166" s="17">
        <v>2000</v>
      </c>
      <c r="H166" s="17">
        <v>5300</v>
      </c>
      <c r="I166" s="17">
        <v>5300</v>
      </c>
      <c r="J166" s="17">
        <v>4949</v>
      </c>
      <c r="K166" s="17">
        <v>7000</v>
      </c>
      <c r="L166" s="17">
        <v>7000</v>
      </c>
      <c r="M166" s="17">
        <v>8205</v>
      </c>
      <c r="N166" s="17">
        <v>8300</v>
      </c>
      <c r="O166" s="17">
        <v>8300</v>
      </c>
      <c r="P166" s="17">
        <v>7343</v>
      </c>
      <c r="Q166" s="125">
        <f t="shared" si="10"/>
        <v>88.46987951807229</v>
      </c>
      <c r="R166" s="129">
        <v>8000</v>
      </c>
      <c r="S166" s="130">
        <v>2589</v>
      </c>
      <c r="T166" s="129">
        <v>10000</v>
      </c>
    </row>
    <row r="167" spans="1:20" ht="12.75">
      <c r="A167" s="33">
        <v>2707</v>
      </c>
      <c r="B167" s="34" t="s">
        <v>63</v>
      </c>
      <c r="C167" s="32">
        <v>302176</v>
      </c>
      <c r="D167" s="32">
        <v>338000</v>
      </c>
      <c r="E167" s="32">
        <v>338000</v>
      </c>
      <c r="F167" s="17">
        <v>342266</v>
      </c>
      <c r="G167" s="17">
        <v>342266</v>
      </c>
      <c r="H167" s="17">
        <v>429030</v>
      </c>
      <c r="I167" s="17">
        <v>429030</v>
      </c>
      <c r="J167" s="17">
        <v>490133</v>
      </c>
      <c r="K167" s="17">
        <v>520000</v>
      </c>
      <c r="L167" s="17">
        <v>520000</v>
      </c>
      <c r="M167" s="17">
        <v>568475</v>
      </c>
      <c r="N167" s="17">
        <v>560000</v>
      </c>
      <c r="O167" s="17">
        <v>560000</v>
      </c>
      <c r="P167" s="17">
        <v>585014</v>
      </c>
      <c r="Q167" s="125">
        <f t="shared" si="10"/>
        <v>104.46678571428572</v>
      </c>
      <c r="R167" s="129">
        <v>580000</v>
      </c>
      <c r="S167" s="130">
        <v>479933</v>
      </c>
      <c r="T167" s="129">
        <v>590000</v>
      </c>
    </row>
    <row r="168" spans="1:20" ht="12.75">
      <c r="A168" s="33">
        <v>2710</v>
      </c>
      <c r="B168" s="34" t="s">
        <v>64</v>
      </c>
      <c r="C168" s="32">
        <v>26656</v>
      </c>
      <c r="D168" s="32">
        <v>20000</v>
      </c>
      <c r="E168" s="32">
        <v>20000</v>
      </c>
      <c r="F168" s="17">
        <v>20000</v>
      </c>
      <c r="G168" s="17">
        <v>20000</v>
      </c>
      <c r="H168" s="17">
        <v>35000</v>
      </c>
      <c r="I168" s="17">
        <v>54000</v>
      </c>
      <c r="J168" s="17">
        <v>50052</v>
      </c>
      <c r="K168" s="17">
        <v>52000</v>
      </c>
      <c r="L168" s="17">
        <v>52000</v>
      </c>
      <c r="M168" s="17">
        <v>72076</v>
      </c>
      <c r="N168" s="17">
        <v>72000</v>
      </c>
      <c r="O168" s="17">
        <v>72000</v>
      </c>
      <c r="P168" s="17">
        <v>76321</v>
      </c>
      <c r="Q168" s="125">
        <f t="shared" si="10"/>
        <v>106.00138888888888</v>
      </c>
      <c r="R168" s="129">
        <v>80000</v>
      </c>
      <c r="S168" s="130">
        <v>58288</v>
      </c>
      <c r="T168" s="129">
        <v>122000</v>
      </c>
    </row>
    <row r="169" spans="1:20" ht="12.75">
      <c r="A169" s="33">
        <v>2711</v>
      </c>
      <c r="B169" s="34" t="s">
        <v>65</v>
      </c>
      <c r="C169" s="32">
        <v>64187</v>
      </c>
      <c r="D169" s="32">
        <v>45000</v>
      </c>
      <c r="E169" s="32">
        <v>45000</v>
      </c>
      <c r="F169" s="17">
        <v>45000</v>
      </c>
      <c r="G169" s="17">
        <v>45000</v>
      </c>
      <c r="H169" s="17">
        <v>61000</v>
      </c>
      <c r="I169" s="17">
        <v>61000</v>
      </c>
      <c r="J169" s="17">
        <v>65099</v>
      </c>
      <c r="K169" s="17">
        <v>68000</v>
      </c>
      <c r="L169" s="17">
        <v>68000</v>
      </c>
      <c r="M169" s="17">
        <v>68862</v>
      </c>
      <c r="N169" s="17">
        <v>69000</v>
      </c>
      <c r="O169" s="17">
        <v>69000</v>
      </c>
      <c r="P169" s="17">
        <v>65767</v>
      </c>
      <c r="Q169" s="125">
        <f t="shared" si="10"/>
        <v>95.3144927536232</v>
      </c>
      <c r="R169" s="129">
        <v>67000</v>
      </c>
      <c r="S169" s="130">
        <v>37492</v>
      </c>
      <c r="T169" s="129">
        <v>70000</v>
      </c>
    </row>
    <row r="170" spans="1:20" ht="12.75">
      <c r="A170" s="33">
        <v>2717</v>
      </c>
      <c r="B170" s="34" t="s">
        <v>203</v>
      </c>
      <c r="C170" s="32"/>
      <c r="D170" s="32"/>
      <c r="E170" s="32"/>
      <c r="F170" s="17"/>
      <c r="G170" s="17"/>
      <c r="H170" s="17"/>
      <c r="I170" s="17"/>
      <c r="J170" s="17">
        <v>22</v>
      </c>
      <c r="K170" s="17">
        <v>50</v>
      </c>
      <c r="L170" s="17">
        <v>50</v>
      </c>
      <c r="M170" s="17">
        <v>37</v>
      </c>
      <c r="N170" s="17">
        <v>50</v>
      </c>
      <c r="O170" s="17">
        <v>50</v>
      </c>
      <c r="P170" s="17">
        <v>35</v>
      </c>
      <c r="Q170" s="125">
        <f t="shared" si="10"/>
        <v>70</v>
      </c>
      <c r="R170" s="129">
        <v>50</v>
      </c>
      <c r="S170" s="130">
        <v>36</v>
      </c>
      <c r="T170" s="129">
        <v>0</v>
      </c>
    </row>
    <row r="171" spans="1:20" ht="12.75">
      <c r="A171" s="33">
        <v>2729</v>
      </c>
      <c r="B171" s="34" t="s">
        <v>66</v>
      </c>
      <c r="C171" s="32">
        <v>509</v>
      </c>
      <c r="D171" s="32">
        <v>500</v>
      </c>
      <c r="E171" s="32">
        <v>500</v>
      </c>
      <c r="F171" s="17">
        <v>1200</v>
      </c>
      <c r="G171" s="17">
        <v>1200</v>
      </c>
      <c r="H171" s="17">
        <v>3900</v>
      </c>
      <c r="I171" s="17">
        <v>3900</v>
      </c>
      <c r="J171" s="17">
        <v>2198</v>
      </c>
      <c r="K171" s="17">
        <v>2500</v>
      </c>
      <c r="L171" s="17">
        <v>6500</v>
      </c>
      <c r="M171" s="17">
        <v>4360</v>
      </c>
      <c r="N171" s="17">
        <v>4400</v>
      </c>
      <c r="O171" s="17">
        <v>4400</v>
      </c>
      <c r="P171" s="17">
        <v>4444</v>
      </c>
      <c r="Q171" s="125">
        <f t="shared" si="10"/>
        <v>101</v>
      </c>
      <c r="R171" s="129">
        <v>4700</v>
      </c>
      <c r="S171" s="130">
        <v>1760</v>
      </c>
      <c r="T171" s="129">
        <v>3000</v>
      </c>
    </row>
    <row r="172" spans="1:20" ht="12.75">
      <c r="A172" s="33">
        <v>2802</v>
      </c>
      <c r="B172" s="34" t="s">
        <v>67</v>
      </c>
      <c r="C172" s="32">
        <v>16861</v>
      </c>
      <c r="D172" s="32">
        <v>20000</v>
      </c>
      <c r="E172" s="32">
        <v>30000</v>
      </c>
      <c r="F172" s="17">
        <v>45000</v>
      </c>
      <c r="G172" s="17">
        <v>45000</v>
      </c>
      <c r="H172" s="17">
        <v>32000</v>
      </c>
      <c r="I172" s="17">
        <v>56000</v>
      </c>
      <c r="J172" s="17">
        <v>105068</v>
      </c>
      <c r="K172" s="17">
        <v>110000</v>
      </c>
      <c r="L172" s="17">
        <v>110000</v>
      </c>
      <c r="M172" s="17">
        <v>108084</v>
      </c>
      <c r="N172" s="17">
        <v>110000</v>
      </c>
      <c r="O172" s="17">
        <v>110000</v>
      </c>
      <c r="P172" s="17">
        <v>95316</v>
      </c>
      <c r="Q172" s="125">
        <f t="shared" si="10"/>
        <v>86.6509090909091</v>
      </c>
      <c r="R172" s="129">
        <v>96000</v>
      </c>
      <c r="S172" s="130">
        <v>18253</v>
      </c>
      <c r="T172" s="129">
        <v>25000</v>
      </c>
    </row>
    <row r="173" spans="1:20" ht="12.75">
      <c r="A173" s="33">
        <v>2809</v>
      </c>
      <c r="B173" s="34" t="s">
        <v>248</v>
      </c>
      <c r="C173" s="32"/>
      <c r="D173" s="32"/>
      <c r="E173" s="32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25"/>
      <c r="R173" s="129"/>
      <c r="S173" s="130">
        <v>32674</v>
      </c>
      <c r="T173" s="129">
        <v>44000</v>
      </c>
    </row>
    <row r="174" spans="1:20" ht="12.75">
      <c r="A174" s="33">
        <v>3611</v>
      </c>
      <c r="B174" s="34" t="s">
        <v>68</v>
      </c>
      <c r="C174" s="32">
        <v>933</v>
      </c>
      <c r="D174" s="32"/>
      <c r="E174" s="32" t="s">
        <v>32</v>
      </c>
      <c r="F174" s="17"/>
      <c r="G174" s="17"/>
      <c r="H174" s="17">
        <v>0</v>
      </c>
      <c r="I174" s="17">
        <v>0</v>
      </c>
      <c r="J174" s="17">
        <v>300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25"/>
      <c r="R174" s="129">
        <v>0</v>
      </c>
      <c r="S174" s="130">
        <v>0</v>
      </c>
      <c r="T174" s="129">
        <v>0</v>
      </c>
    </row>
    <row r="175" spans="1:20" ht="36">
      <c r="A175" s="33">
        <v>3619</v>
      </c>
      <c r="B175" s="34" t="s">
        <v>69</v>
      </c>
      <c r="C175" s="32">
        <v>16684</v>
      </c>
      <c r="D175" s="32">
        <v>30000</v>
      </c>
      <c r="E175" s="32">
        <v>20000</v>
      </c>
      <c r="F175" s="17">
        <v>12000</v>
      </c>
      <c r="G175" s="17">
        <v>12000</v>
      </c>
      <c r="H175" s="17">
        <v>15000</v>
      </c>
      <c r="I175" s="17">
        <v>15000</v>
      </c>
      <c r="J175" s="17">
        <v>12626</v>
      </c>
      <c r="K175" s="17">
        <v>13000</v>
      </c>
      <c r="L175" s="17">
        <v>13000</v>
      </c>
      <c r="M175" s="17">
        <v>16011</v>
      </c>
      <c r="N175" s="17">
        <v>16000</v>
      </c>
      <c r="O175" s="17">
        <v>16000</v>
      </c>
      <c r="P175" s="17">
        <v>31444</v>
      </c>
      <c r="Q175" s="125">
        <f t="shared" si="10"/>
        <v>196.525</v>
      </c>
      <c r="R175" s="129">
        <v>30000</v>
      </c>
      <c r="S175" s="130">
        <v>3975</v>
      </c>
      <c r="T175" s="129">
        <v>6000</v>
      </c>
    </row>
    <row r="176" spans="1:20" ht="12.75">
      <c r="A176" s="33">
        <v>3701</v>
      </c>
      <c r="B176" s="34" t="s">
        <v>70</v>
      </c>
      <c r="C176" s="32">
        <v>26365</v>
      </c>
      <c r="D176" s="32">
        <v>-25000</v>
      </c>
      <c r="E176" s="32">
        <v>-25000</v>
      </c>
      <c r="F176" s="17">
        <v>-36000</v>
      </c>
      <c r="G176" s="17">
        <v>-36000</v>
      </c>
      <c r="H176" s="17">
        <v>-29000</v>
      </c>
      <c r="I176" s="17">
        <v>-29000</v>
      </c>
      <c r="J176" s="17">
        <v>-36093</v>
      </c>
      <c r="K176" s="17">
        <v>-36000</v>
      </c>
      <c r="L176" s="17">
        <v>-36000</v>
      </c>
      <c r="M176" s="17">
        <v>-45527</v>
      </c>
      <c r="N176" s="17">
        <v>-45000</v>
      </c>
      <c r="O176" s="17">
        <v>-45000</v>
      </c>
      <c r="P176" s="17">
        <v>-38129</v>
      </c>
      <c r="Q176" s="125">
        <f t="shared" si="10"/>
        <v>84.73111111111112</v>
      </c>
      <c r="R176" s="129">
        <v>-38000</v>
      </c>
      <c r="S176" s="130">
        <v>-28015</v>
      </c>
      <c r="T176" s="129">
        <v>-50000</v>
      </c>
    </row>
    <row r="177" spans="1:20" ht="24">
      <c r="A177" s="33">
        <v>3702</v>
      </c>
      <c r="B177" s="34" t="s">
        <v>71</v>
      </c>
      <c r="C177" s="32">
        <v>4047</v>
      </c>
      <c r="D177" s="32">
        <v>-2000</v>
      </c>
      <c r="E177" s="32">
        <v>-2000</v>
      </c>
      <c r="F177" s="17">
        <v>-6000</v>
      </c>
      <c r="G177" s="17">
        <v>-6000</v>
      </c>
      <c r="H177" s="17">
        <v>-3900</v>
      </c>
      <c r="I177" s="17">
        <v>-3900</v>
      </c>
      <c r="J177" s="17">
        <v>-6061</v>
      </c>
      <c r="K177" s="17">
        <v>-6000</v>
      </c>
      <c r="L177" s="17">
        <v>-6000</v>
      </c>
      <c r="M177" s="17">
        <v>-771</v>
      </c>
      <c r="N177" s="17">
        <v>-1000</v>
      </c>
      <c r="O177" s="17">
        <v>-1000</v>
      </c>
      <c r="P177" s="17">
        <v>-6661</v>
      </c>
      <c r="Q177" s="125">
        <f t="shared" si="10"/>
        <v>666.0999999999999</v>
      </c>
      <c r="R177" s="129">
        <v>-7000</v>
      </c>
      <c r="S177" s="130">
        <v>-6146</v>
      </c>
      <c r="T177" s="129">
        <v>-7000</v>
      </c>
    </row>
    <row r="178" spans="1:20" ht="12.75">
      <c r="A178" s="33">
        <v>4022</v>
      </c>
      <c r="B178" s="34" t="s">
        <v>72</v>
      </c>
      <c r="C178" s="32">
        <v>20958</v>
      </c>
      <c r="D178" s="32"/>
      <c r="E178" s="32">
        <v>150000</v>
      </c>
      <c r="F178" s="17">
        <v>100000</v>
      </c>
      <c r="G178" s="17">
        <v>100000</v>
      </c>
      <c r="H178" s="17">
        <v>90000</v>
      </c>
      <c r="I178" s="17">
        <v>90000</v>
      </c>
      <c r="J178" s="17">
        <v>11154</v>
      </c>
      <c r="K178" s="17">
        <v>50000</v>
      </c>
      <c r="L178" s="17">
        <v>50000</v>
      </c>
      <c r="M178" s="17">
        <v>22165</v>
      </c>
      <c r="N178" s="17">
        <v>50000</v>
      </c>
      <c r="O178" s="17">
        <v>50000</v>
      </c>
      <c r="P178" s="17">
        <v>11240</v>
      </c>
      <c r="Q178" s="125">
        <f t="shared" si="10"/>
        <v>22.48</v>
      </c>
      <c r="R178" s="129">
        <v>45000</v>
      </c>
      <c r="S178" s="130">
        <v>0</v>
      </c>
      <c r="T178" s="129">
        <v>0</v>
      </c>
    </row>
    <row r="179" spans="1:20" ht="12.75">
      <c r="A179" s="33">
        <v>4024</v>
      </c>
      <c r="B179" s="34" t="s">
        <v>227</v>
      </c>
      <c r="C179" s="32"/>
      <c r="D179" s="32"/>
      <c r="E179" s="32"/>
      <c r="F179" s="17"/>
      <c r="G179" s="17"/>
      <c r="H179" s="17"/>
      <c r="I179" s="17"/>
      <c r="J179" s="17"/>
      <c r="K179" s="17"/>
      <c r="L179" s="17"/>
      <c r="M179" s="17">
        <v>5640</v>
      </c>
      <c r="N179" s="17"/>
      <c r="O179" s="17"/>
      <c r="P179" s="17"/>
      <c r="Q179" s="125"/>
      <c r="R179" s="129"/>
      <c r="S179" s="130"/>
      <c r="T179" s="129"/>
    </row>
    <row r="180" spans="1:20" ht="24">
      <c r="A180" s="33">
        <v>4030</v>
      </c>
      <c r="B180" s="34" t="s">
        <v>186</v>
      </c>
      <c r="C180" s="32">
        <v>1432</v>
      </c>
      <c r="D180" s="32"/>
      <c r="E180" s="32" t="s">
        <v>32</v>
      </c>
      <c r="F180" s="17">
        <v>0</v>
      </c>
      <c r="G180" s="17">
        <v>0</v>
      </c>
      <c r="H180" s="17">
        <v>2600</v>
      </c>
      <c r="I180" s="17">
        <v>2600</v>
      </c>
      <c r="J180" s="17">
        <v>0</v>
      </c>
      <c r="K180" s="17">
        <v>0</v>
      </c>
      <c r="L180" s="17">
        <v>0</v>
      </c>
      <c r="M180" s="17">
        <v>3222</v>
      </c>
      <c r="N180" s="17">
        <v>0</v>
      </c>
      <c r="O180" s="17">
        <v>0</v>
      </c>
      <c r="P180" s="17">
        <v>644</v>
      </c>
      <c r="Q180" s="125"/>
      <c r="R180" s="129">
        <v>1000</v>
      </c>
      <c r="S180" s="130">
        <v>0</v>
      </c>
      <c r="T180" s="129">
        <v>0</v>
      </c>
    </row>
    <row r="181" spans="1:20" ht="12.75">
      <c r="A181" s="33">
        <v>4040</v>
      </c>
      <c r="B181" s="34" t="s">
        <v>73</v>
      </c>
      <c r="C181" s="32">
        <v>87364</v>
      </c>
      <c r="D181" s="32">
        <v>80000</v>
      </c>
      <c r="E181" s="32">
        <v>30000</v>
      </c>
      <c r="F181" s="17">
        <v>100000</v>
      </c>
      <c r="G181" s="17">
        <v>100000</v>
      </c>
      <c r="H181" s="17">
        <v>100000</v>
      </c>
      <c r="I181" s="17">
        <v>100000</v>
      </c>
      <c r="J181" s="17">
        <v>126231</v>
      </c>
      <c r="K181" s="17">
        <v>150000</v>
      </c>
      <c r="L181" s="17">
        <v>150000</v>
      </c>
      <c r="M181" s="17">
        <v>110750</v>
      </c>
      <c r="N181" s="17">
        <v>150000</v>
      </c>
      <c r="O181" s="17">
        <v>150000</v>
      </c>
      <c r="P181" s="17">
        <v>72834</v>
      </c>
      <c r="Q181" s="125">
        <f t="shared" si="10"/>
        <v>48.556</v>
      </c>
      <c r="R181" s="129">
        <v>200000</v>
      </c>
      <c r="S181" s="130">
        <v>47188</v>
      </c>
      <c r="T181" s="129">
        <v>150000</v>
      </c>
    </row>
    <row r="182" spans="1:20" ht="12.75">
      <c r="A182" s="33">
        <v>4100</v>
      </c>
      <c r="B182" s="34" t="s">
        <v>74</v>
      </c>
      <c r="C182" s="32">
        <v>16250</v>
      </c>
      <c r="D182" s="32">
        <v>6000</v>
      </c>
      <c r="E182" s="32">
        <v>6000</v>
      </c>
      <c r="F182" s="17">
        <v>7500</v>
      </c>
      <c r="G182" s="17">
        <v>7500</v>
      </c>
      <c r="H182" s="17">
        <v>9600</v>
      </c>
      <c r="I182" s="17">
        <v>9600</v>
      </c>
      <c r="J182" s="17">
        <v>18357</v>
      </c>
      <c r="K182" s="17">
        <v>19000</v>
      </c>
      <c r="L182" s="17">
        <v>19000</v>
      </c>
      <c r="M182" s="17">
        <v>23592</v>
      </c>
      <c r="N182" s="17">
        <v>24000</v>
      </c>
      <c r="O182" s="17">
        <v>24000</v>
      </c>
      <c r="P182" s="17">
        <v>40286</v>
      </c>
      <c r="Q182" s="125">
        <f t="shared" si="10"/>
        <v>167.85833333333332</v>
      </c>
      <c r="R182" s="129">
        <v>42000</v>
      </c>
      <c r="S182" s="130">
        <v>15142</v>
      </c>
      <c r="T182" s="129">
        <v>22000</v>
      </c>
    </row>
    <row r="183" spans="1:20" ht="12.75">
      <c r="A183" s="33">
        <v>4500</v>
      </c>
      <c r="B183" s="34" t="s">
        <v>75</v>
      </c>
      <c r="C183" s="32">
        <v>5420</v>
      </c>
      <c r="D183" s="32">
        <v>1000</v>
      </c>
      <c r="E183" s="32">
        <v>1000</v>
      </c>
      <c r="F183" s="17">
        <v>2000</v>
      </c>
      <c r="G183" s="17">
        <v>2000</v>
      </c>
      <c r="H183" s="17">
        <v>2000</v>
      </c>
      <c r="I183" s="17">
        <v>16000</v>
      </c>
      <c r="J183" s="17">
        <v>28767</v>
      </c>
      <c r="K183" s="17">
        <v>30000</v>
      </c>
      <c r="L183" s="17">
        <v>30000</v>
      </c>
      <c r="M183" s="17">
        <v>38188</v>
      </c>
      <c r="N183" s="17">
        <v>20000</v>
      </c>
      <c r="O183" s="17">
        <v>20000</v>
      </c>
      <c r="P183" s="17">
        <v>20190</v>
      </c>
      <c r="Q183" s="125">
        <f t="shared" si="10"/>
        <v>100.95</v>
      </c>
      <c r="R183" s="129">
        <v>20000</v>
      </c>
      <c r="S183" s="130">
        <v>17027</v>
      </c>
      <c r="T183" s="129">
        <v>25000</v>
      </c>
    </row>
    <row r="184" spans="1:20" ht="12.75">
      <c r="A184" s="33">
        <v>3112</v>
      </c>
      <c r="B184" s="34" t="s">
        <v>76</v>
      </c>
      <c r="C184" s="32">
        <v>571486</v>
      </c>
      <c r="D184" s="32">
        <v>797400</v>
      </c>
      <c r="E184" s="32">
        <v>734100</v>
      </c>
      <c r="F184" s="17">
        <v>931700</v>
      </c>
      <c r="G184" s="17">
        <v>931700</v>
      </c>
      <c r="H184" s="17">
        <v>931700</v>
      </c>
      <c r="I184" s="17">
        <v>931700</v>
      </c>
      <c r="J184" s="17">
        <v>931700</v>
      </c>
      <c r="K184" s="17">
        <v>936100</v>
      </c>
      <c r="L184" s="17">
        <v>936100</v>
      </c>
      <c r="M184" s="17">
        <v>936100</v>
      </c>
      <c r="N184" s="17">
        <v>1028300</v>
      </c>
      <c r="O184" s="17">
        <v>1028300</v>
      </c>
      <c r="P184" s="17">
        <v>1028300</v>
      </c>
      <c r="Q184" s="125">
        <f t="shared" si="10"/>
        <v>100</v>
      </c>
      <c r="R184" s="129">
        <v>1032100</v>
      </c>
      <c r="S184" s="130">
        <v>1027500</v>
      </c>
      <c r="T184" s="129">
        <v>1048600</v>
      </c>
    </row>
    <row r="185" spans="1:20" ht="12.75">
      <c r="A185" s="33">
        <v>3113</v>
      </c>
      <c r="B185" s="34" t="s">
        <v>77</v>
      </c>
      <c r="C185" s="32">
        <v>1036020</v>
      </c>
      <c r="D185" s="32">
        <v>128600</v>
      </c>
      <c r="E185" s="32">
        <v>109400</v>
      </c>
      <c r="F185" s="17">
        <v>109300</v>
      </c>
      <c r="G185" s="17">
        <v>109300</v>
      </c>
      <c r="H185" s="17">
        <v>110300</v>
      </c>
      <c r="I185" s="17">
        <v>110300</v>
      </c>
      <c r="J185" s="17">
        <v>110160</v>
      </c>
      <c r="K185" s="17">
        <v>172700</v>
      </c>
      <c r="L185" s="17">
        <v>172700</v>
      </c>
      <c r="M185" s="17">
        <v>172630</v>
      </c>
      <c r="N185" s="17">
        <v>206300</v>
      </c>
      <c r="O185" s="17">
        <v>1984977</v>
      </c>
      <c r="P185" s="17">
        <v>1984977</v>
      </c>
      <c r="Q185" s="125">
        <f t="shared" si="10"/>
        <v>100</v>
      </c>
      <c r="R185" s="129">
        <v>224900</v>
      </c>
      <c r="S185" s="130">
        <v>0</v>
      </c>
      <c r="T185" s="129">
        <v>294200</v>
      </c>
    </row>
    <row r="186" spans="1:20" ht="12.75">
      <c r="A186" s="33">
        <v>3118</v>
      </c>
      <c r="B186" s="34" t="s">
        <v>78</v>
      </c>
      <c r="C186" s="32">
        <v>19035</v>
      </c>
      <c r="D186" s="32"/>
      <c r="E186" s="32" t="s">
        <v>32</v>
      </c>
      <c r="F186" s="17"/>
      <c r="G186" s="17"/>
      <c r="H186" s="17">
        <v>0</v>
      </c>
      <c r="I186" s="17">
        <v>232</v>
      </c>
      <c r="J186" s="17">
        <v>232</v>
      </c>
      <c r="K186" s="17">
        <v>0</v>
      </c>
      <c r="L186" s="17">
        <v>5950</v>
      </c>
      <c r="M186" s="17">
        <v>5950</v>
      </c>
      <c r="N186" s="17">
        <v>0</v>
      </c>
      <c r="O186" s="17">
        <v>7743</v>
      </c>
      <c r="P186" s="17">
        <v>7743</v>
      </c>
      <c r="Q186" s="125"/>
      <c r="R186" s="129">
        <v>0</v>
      </c>
      <c r="S186" s="130">
        <v>0</v>
      </c>
      <c r="T186" s="129">
        <v>0</v>
      </c>
    </row>
    <row r="187" spans="1:20" ht="46.5" customHeight="1">
      <c r="A187" s="143">
        <v>6101</v>
      </c>
      <c r="B187" s="144" t="s">
        <v>9</v>
      </c>
      <c r="C187" s="139">
        <v>809149</v>
      </c>
      <c r="D187" s="32"/>
      <c r="E187" s="139">
        <v>2556</v>
      </c>
      <c r="F187" s="17">
        <v>0</v>
      </c>
      <c r="G187" s="17">
        <v>1278</v>
      </c>
      <c r="H187" s="17">
        <v>0</v>
      </c>
      <c r="I187" s="17">
        <v>2324</v>
      </c>
      <c r="J187" s="17">
        <v>2324</v>
      </c>
      <c r="K187" s="17">
        <v>0</v>
      </c>
      <c r="L187" s="17">
        <v>1743</v>
      </c>
      <c r="M187" s="17">
        <v>1743</v>
      </c>
      <c r="N187" s="17">
        <v>0</v>
      </c>
      <c r="O187" s="17">
        <v>77621</v>
      </c>
      <c r="P187" s="17">
        <v>77621</v>
      </c>
      <c r="Q187" s="125">
        <f t="shared" si="10"/>
        <v>100</v>
      </c>
      <c r="R187" s="129">
        <v>0</v>
      </c>
      <c r="S187" s="130">
        <v>0</v>
      </c>
      <c r="T187" s="129">
        <v>0</v>
      </c>
    </row>
    <row r="188" spans="1:20" ht="12.75" customHeight="1">
      <c r="A188" s="143"/>
      <c r="B188" s="144"/>
      <c r="C188" s="139"/>
      <c r="D188" s="32"/>
      <c r="E188" s="139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25" t="e">
        <f t="shared" si="10"/>
        <v>#DIV/0!</v>
      </c>
      <c r="R188" s="129"/>
      <c r="S188" s="130"/>
      <c r="T188" s="129"/>
    </row>
    <row r="189" spans="1:20" ht="12.75" customHeight="1">
      <c r="A189" s="81" t="s">
        <v>1</v>
      </c>
      <c r="B189" s="81"/>
      <c r="C189" s="81" t="s">
        <v>3</v>
      </c>
      <c r="D189" s="81"/>
      <c r="E189" s="81" t="s">
        <v>4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25" t="e">
        <f t="shared" si="10"/>
        <v>#DIV/0!</v>
      </c>
      <c r="R189" s="129"/>
      <c r="S189" s="130"/>
      <c r="T189" s="129"/>
    </row>
    <row r="190" spans="1:20" ht="12.75">
      <c r="A190" s="82">
        <v>6201</v>
      </c>
      <c r="B190" s="81" t="s">
        <v>228</v>
      </c>
      <c r="C190" s="81"/>
      <c r="D190" s="81"/>
      <c r="E190" s="81"/>
      <c r="F190" s="17"/>
      <c r="G190" s="17"/>
      <c r="H190" s="17"/>
      <c r="I190" s="17"/>
      <c r="J190" s="17"/>
      <c r="K190" s="17"/>
      <c r="L190" s="17"/>
      <c r="M190" s="17">
        <v>744875</v>
      </c>
      <c r="N190" s="17"/>
      <c r="O190" s="17"/>
      <c r="P190" s="17"/>
      <c r="Q190" s="125"/>
      <c r="R190" s="122"/>
      <c r="S190" s="132"/>
      <c r="T190" s="122"/>
    </row>
    <row r="191" spans="1:20" ht="24">
      <c r="A191" s="82">
        <v>6202</v>
      </c>
      <c r="B191" s="81" t="s">
        <v>208</v>
      </c>
      <c r="C191" s="81"/>
      <c r="D191" s="81"/>
      <c r="E191" s="81"/>
      <c r="F191" s="17"/>
      <c r="G191" s="17"/>
      <c r="H191" s="17">
        <v>0</v>
      </c>
      <c r="I191" s="17">
        <v>-159850</v>
      </c>
      <c r="J191" s="17">
        <v>-10800</v>
      </c>
      <c r="K191" s="17">
        <v>-289200</v>
      </c>
      <c r="L191" s="17">
        <v>-289200</v>
      </c>
      <c r="M191" s="17">
        <v>-936267</v>
      </c>
      <c r="N191" s="17">
        <v>-96639</v>
      </c>
      <c r="O191" s="17">
        <v>-251048</v>
      </c>
      <c r="P191" s="17">
        <v>-251048</v>
      </c>
      <c r="Q191" s="125">
        <f t="shared" si="10"/>
        <v>100</v>
      </c>
      <c r="R191" s="129">
        <v>0</v>
      </c>
      <c r="S191" s="130">
        <v>-14685</v>
      </c>
      <c r="T191" s="129">
        <v>0</v>
      </c>
    </row>
    <row r="192" spans="1:20" ht="24">
      <c r="A192" s="82">
        <v>6102</v>
      </c>
      <c r="B192" s="81" t="s">
        <v>204</v>
      </c>
      <c r="C192" s="81"/>
      <c r="D192" s="81"/>
      <c r="E192" s="81"/>
      <c r="F192" s="17"/>
      <c r="G192" s="17"/>
      <c r="H192" s="17"/>
      <c r="I192" s="17"/>
      <c r="J192" s="17">
        <v>-39233</v>
      </c>
      <c r="K192" s="17">
        <v>-65388</v>
      </c>
      <c r="L192" s="17">
        <v>-65388</v>
      </c>
      <c r="M192" s="17">
        <v>-81120</v>
      </c>
      <c r="N192" s="17">
        <v>-85000</v>
      </c>
      <c r="O192" s="17">
        <v>-85000</v>
      </c>
      <c r="P192" s="17">
        <v>-102559</v>
      </c>
      <c r="Q192" s="125">
        <f t="shared" si="10"/>
        <v>120.65764705882354</v>
      </c>
      <c r="R192" s="129">
        <v>-126000</v>
      </c>
      <c r="S192" s="130">
        <v>-59697</v>
      </c>
      <c r="T192" s="129">
        <v>-130000</v>
      </c>
    </row>
    <row r="193" spans="1:20" ht="12.75" customHeight="1">
      <c r="A193" s="33"/>
      <c r="B193" s="34"/>
      <c r="C193" s="32">
        <v>95175</v>
      </c>
      <c r="D193" s="32"/>
      <c r="E193" s="32" t="s">
        <v>32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25" t="e">
        <f t="shared" si="10"/>
        <v>#DIV/0!</v>
      </c>
      <c r="R193" s="129"/>
      <c r="S193" s="130"/>
      <c r="T193" s="129"/>
    </row>
    <row r="194" spans="1:20" ht="12.75">
      <c r="A194" s="33">
        <v>6401</v>
      </c>
      <c r="B194" s="34" t="s">
        <v>79</v>
      </c>
      <c r="C194" s="32">
        <v>160683</v>
      </c>
      <c r="D194" s="32"/>
      <c r="E194" s="32">
        <v>291607</v>
      </c>
      <c r="F194" s="17">
        <v>0</v>
      </c>
      <c r="G194" s="17">
        <v>0</v>
      </c>
      <c r="H194" s="17">
        <v>0</v>
      </c>
      <c r="I194" s="17">
        <v>9899</v>
      </c>
      <c r="J194" s="17">
        <v>9899</v>
      </c>
      <c r="K194" s="17">
        <v>0</v>
      </c>
      <c r="L194" s="17">
        <v>17189</v>
      </c>
      <c r="M194" s="17">
        <v>17190</v>
      </c>
      <c r="N194" s="17">
        <v>0</v>
      </c>
      <c r="O194" s="17">
        <v>17380</v>
      </c>
      <c r="P194" s="17">
        <v>17379</v>
      </c>
      <c r="Q194" s="125">
        <f t="shared" si="10"/>
        <v>99.99424626006905</v>
      </c>
      <c r="R194" s="129">
        <v>7438</v>
      </c>
      <c r="S194" s="130">
        <v>7438</v>
      </c>
      <c r="T194" s="129">
        <v>0</v>
      </c>
    </row>
    <row r="195" spans="1:20" ht="12.75" customHeight="1">
      <c r="A195" s="33"/>
      <c r="B195" s="34"/>
      <c r="C195" s="32"/>
      <c r="D195" s="32"/>
      <c r="E195" s="32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25" t="e">
        <f t="shared" si="10"/>
        <v>#DIV/0!</v>
      </c>
      <c r="R195" s="129"/>
      <c r="S195" s="130"/>
      <c r="T195" s="129"/>
    </row>
    <row r="196" spans="1:20" ht="12.75">
      <c r="A196" s="33">
        <v>7001</v>
      </c>
      <c r="B196" s="34" t="s">
        <v>209</v>
      </c>
      <c r="C196" s="32"/>
      <c r="D196" s="32"/>
      <c r="E196" s="32"/>
      <c r="F196" s="17"/>
      <c r="G196" s="17"/>
      <c r="H196" s="17">
        <v>0</v>
      </c>
      <c r="I196" s="17">
        <v>-3000</v>
      </c>
      <c r="J196" s="17">
        <v>-3000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25"/>
      <c r="R196" s="129">
        <v>0</v>
      </c>
      <c r="S196" s="130">
        <v>0</v>
      </c>
      <c r="T196" s="129">
        <v>0</v>
      </c>
    </row>
    <row r="197" spans="1:20" ht="12.75">
      <c r="A197" s="33">
        <v>7201</v>
      </c>
      <c r="B197" s="34" t="s">
        <v>205</v>
      </c>
      <c r="C197" s="32"/>
      <c r="D197" s="32"/>
      <c r="E197" s="32"/>
      <c r="F197" s="17"/>
      <c r="G197" s="17"/>
      <c r="H197" s="17">
        <v>0</v>
      </c>
      <c r="I197" s="17">
        <v>0</v>
      </c>
      <c r="J197" s="17"/>
      <c r="K197" s="17"/>
      <c r="L197" s="17"/>
      <c r="M197" s="17"/>
      <c r="N197" s="17"/>
      <c r="O197" s="17"/>
      <c r="P197" s="17"/>
      <c r="Q197" s="125"/>
      <c r="T197" s="122"/>
    </row>
    <row r="198" spans="1:20" ht="12.75">
      <c r="A198" s="33">
        <v>7411</v>
      </c>
      <c r="B198" s="34" t="s">
        <v>80</v>
      </c>
      <c r="C198" s="32">
        <v>114210</v>
      </c>
      <c r="D198" s="32"/>
      <c r="E198" s="32" t="s">
        <v>32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25"/>
      <c r="R198" s="129">
        <v>0</v>
      </c>
      <c r="S198" s="130">
        <v>0</v>
      </c>
      <c r="T198" s="129">
        <v>0</v>
      </c>
    </row>
    <row r="199" spans="1:20" ht="12.75">
      <c r="A199" s="33">
        <v>7412</v>
      </c>
      <c r="B199" s="34" t="s">
        <v>81</v>
      </c>
      <c r="C199" s="32">
        <v>-114210</v>
      </c>
      <c r="D199" s="32"/>
      <c r="E199" s="32" t="s">
        <v>32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25"/>
      <c r="R199" s="129">
        <v>0</v>
      </c>
      <c r="S199" s="130">
        <v>0</v>
      </c>
      <c r="T199" s="129">
        <v>0</v>
      </c>
    </row>
    <row r="200" spans="1:20" ht="12.75" customHeight="1">
      <c r="A200" s="33">
        <v>7600</v>
      </c>
      <c r="B200" s="34" t="s">
        <v>187</v>
      </c>
      <c r="C200" s="32">
        <v>27565</v>
      </c>
      <c r="D200" s="32">
        <v>300000</v>
      </c>
      <c r="E200" s="32">
        <v>300000</v>
      </c>
      <c r="F200" s="17">
        <v>404073</v>
      </c>
      <c r="G200" s="17"/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25"/>
      <c r="R200" s="129"/>
      <c r="S200" s="130"/>
      <c r="T200" s="129"/>
    </row>
    <row r="201" spans="1:20" ht="12.75" customHeight="1">
      <c r="A201" s="33">
        <v>7621</v>
      </c>
      <c r="B201" s="34" t="s">
        <v>156</v>
      </c>
      <c r="C201" s="32"/>
      <c r="D201" s="32"/>
      <c r="E201" s="32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25"/>
      <c r="R201" s="129"/>
      <c r="S201" s="130"/>
      <c r="T201" s="129"/>
    </row>
    <row r="202" spans="1:20" ht="12.75">
      <c r="A202" s="33">
        <v>7621</v>
      </c>
      <c r="B202" s="34" t="s">
        <v>192</v>
      </c>
      <c r="C202" s="32"/>
      <c r="D202" s="32"/>
      <c r="E202" s="32"/>
      <c r="F202" s="17"/>
      <c r="G202" s="17"/>
      <c r="H202" s="17">
        <v>0</v>
      </c>
      <c r="I202" s="17">
        <v>0</v>
      </c>
      <c r="J202" s="17">
        <v>-110668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25"/>
      <c r="R202" s="129"/>
      <c r="S202" s="130"/>
      <c r="T202" s="129"/>
    </row>
    <row r="203" spans="1:20" ht="12.75">
      <c r="A203" s="33">
        <v>7622</v>
      </c>
      <c r="B203" s="34" t="s">
        <v>194</v>
      </c>
      <c r="C203" s="32"/>
      <c r="D203" s="32"/>
      <c r="E203" s="32"/>
      <c r="F203" s="17">
        <v>0</v>
      </c>
      <c r="G203" s="17">
        <v>404073</v>
      </c>
      <c r="H203" s="17">
        <v>0</v>
      </c>
      <c r="I203" s="17">
        <v>0</v>
      </c>
      <c r="J203" s="17">
        <v>0</v>
      </c>
      <c r="K203" s="17">
        <v>110668</v>
      </c>
      <c r="L203" s="17">
        <v>110668</v>
      </c>
      <c r="M203" s="17">
        <v>-194897</v>
      </c>
      <c r="N203" s="17">
        <v>194897</v>
      </c>
      <c r="O203" s="17">
        <v>194897</v>
      </c>
      <c r="P203" s="17">
        <v>140813</v>
      </c>
      <c r="Q203" s="125">
        <f t="shared" si="10"/>
        <v>72.24995766994874</v>
      </c>
      <c r="R203" s="129">
        <v>50000</v>
      </c>
      <c r="S203" s="130">
        <v>37790</v>
      </c>
      <c r="T203" s="129">
        <v>0</v>
      </c>
    </row>
    <row r="204" spans="1:20" ht="12.75" customHeight="1">
      <c r="A204" s="33">
        <v>9339</v>
      </c>
      <c r="B204" s="34" t="s">
        <v>198</v>
      </c>
      <c r="C204" s="32"/>
      <c r="D204" s="32">
        <v>-10000</v>
      </c>
      <c r="E204" s="32">
        <v>-3000</v>
      </c>
      <c r="F204" s="17">
        <v>-43301</v>
      </c>
      <c r="G204" s="17">
        <v>-43301</v>
      </c>
      <c r="H204" s="17">
        <v>-39972</v>
      </c>
      <c r="I204" s="17">
        <v>-39972</v>
      </c>
      <c r="J204" s="17">
        <v>-39971</v>
      </c>
      <c r="K204" s="17">
        <v>-33308</v>
      </c>
      <c r="L204" s="17">
        <v>-33308</v>
      </c>
      <c r="M204" s="17">
        <v>-33309</v>
      </c>
      <c r="N204" s="17">
        <v>0</v>
      </c>
      <c r="O204" s="17">
        <v>0</v>
      </c>
      <c r="P204" s="17">
        <v>0</v>
      </c>
      <c r="Q204" s="125"/>
      <c r="R204" s="129">
        <v>0</v>
      </c>
      <c r="S204" s="130">
        <v>0</v>
      </c>
      <c r="T204" s="129">
        <v>0</v>
      </c>
    </row>
    <row r="205" spans="1:20" ht="12.75">
      <c r="A205" s="33">
        <v>8372</v>
      </c>
      <c r="B205" s="34" t="s">
        <v>210</v>
      </c>
      <c r="C205" s="32"/>
      <c r="D205" s="32"/>
      <c r="E205" s="32"/>
      <c r="F205" s="17"/>
      <c r="G205" s="17"/>
      <c r="H205" s="17">
        <v>0</v>
      </c>
      <c r="I205" s="17">
        <v>159850</v>
      </c>
      <c r="J205" s="17">
        <v>166786</v>
      </c>
      <c r="K205" s="17">
        <v>289200</v>
      </c>
      <c r="L205" s="17">
        <v>289200</v>
      </c>
      <c r="M205" s="17">
        <v>191392</v>
      </c>
      <c r="N205" s="17">
        <v>96639</v>
      </c>
      <c r="O205" s="17">
        <v>96639</v>
      </c>
      <c r="P205" s="17">
        <v>50436</v>
      </c>
      <c r="Q205" s="125">
        <f t="shared" si="10"/>
        <v>52.190109583087576</v>
      </c>
      <c r="R205" s="129"/>
      <c r="S205" s="130"/>
      <c r="T205" s="129"/>
    </row>
    <row r="206" spans="1:20" ht="12.75">
      <c r="A206" s="33">
        <v>8382</v>
      </c>
      <c r="B206" s="34" t="s">
        <v>211</v>
      </c>
      <c r="C206" s="32"/>
      <c r="D206" s="32"/>
      <c r="E206" s="32"/>
      <c r="F206" s="17"/>
      <c r="G206" s="17"/>
      <c r="H206" s="17"/>
      <c r="I206" s="17"/>
      <c r="J206" s="17">
        <v>-36397</v>
      </c>
      <c r="K206" s="17">
        <v>-55857</v>
      </c>
      <c r="L206" s="17">
        <v>-55857</v>
      </c>
      <c r="M206" s="17">
        <v>-55857</v>
      </c>
      <c r="N206" s="17">
        <v>-80513</v>
      </c>
      <c r="O206" s="17">
        <v>-80513</v>
      </c>
      <c r="P206" s="17">
        <v>-80517</v>
      </c>
      <c r="Q206" s="125">
        <f t="shared" si="10"/>
        <v>100.00496814179075</v>
      </c>
      <c r="R206" s="129">
        <v>-80517</v>
      </c>
      <c r="S206" s="130">
        <v>-40259</v>
      </c>
      <c r="T206" s="129">
        <v>-80517</v>
      </c>
    </row>
    <row r="207" spans="1:20" ht="12.75" hidden="1">
      <c r="A207" s="33"/>
      <c r="B207" s="34"/>
      <c r="C207" s="32"/>
      <c r="D207" s="32"/>
      <c r="E207" s="32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25"/>
      <c r="R207" s="129"/>
      <c r="S207" s="130"/>
      <c r="T207" s="129"/>
    </row>
    <row r="208" spans="1:20" ht="12.75" hidden="1">
      <c r="A208" s="33"/>
      <c r="B208" s="34"/>
      <c r="C208" s="32"/>
      <c r="D208" s="32"/>
      <c r="E208" s="32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25"/>
      <c r="R208" s="129"/>
      <c r="S208" s="130"/>
      <c r="T208" s="129"/>
    </row>
    <row r="209" spans="1:20" ht="12.75">
      <c r="A209" s="33">
        <v>9318</v>
      </c>
      <c r="B209" s="34" t="s">
        <v>243</v>
      </c>
      <c r="C209" s="32"/>
      <c r="D209" s="32"/>
      <c r="E209" s="32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25"/>
      <c r="R209" s="129">
        <v>-10399</v>
      </c>
      <c r="S209" s="130">
        <v>-5199</v>
      </c>
      <c r="T209" s="129">
        <v>-10399</v>
      </c>
    </row>
    <row r="210" spans="1:20" ht="12.75">
      <c r="A210" s="33">
        <v>9336</v>
      </c>
      <c r="B210" s="34" t="s">
        <v>239</v>
      </c>
      <c r="C210" s="32"/>
      <c r="D210" s="32"/>
      <c r="E210" s="32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>
        <v>-1483</v>
      </c>
      <c r="Q210" s="125"/>
      <c r="R210" s="129"/>
      <c r="S210" s="130">
        <v>-155</v>
      </c>
      <c r="T210" s="129">
        <v>0</v>
      </c>
    </row>
    <row r="211" spans="1:20" ht="12.75">
      <c r="A211" s="33">
        <v>9339</v>
      </c>
      <c r="B211" s="34" t="s">
        <v>240</v>
      </c>
      <c r="C211" s="32"/>
      <c r="D211" s="32"/>
      <c r="E211" s="32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>
        <v>12680</v>
      </c>
      <c r="Q211" s="125"/>
      <c r="R211" s="129"/>
      <c r="S211" s="130"/>
      <c r="T211" s="129"/>
    </row>
    <row r="212" spans="1:20" ht="24">
      <c r="A212" s="33">
        <v>9501</v>
      </c>
      <c r="B212" s="34" t="s">
        <v>82</v>
      </c>
      <c r="C212" s="32">
        <v>9680</v>
      </c>
      <c r="D212" s="32">
        <v>11852</v>
      </c>
      <c r="E212" s="32">
        <v>11852</v>
      </c>
      <c r="F212" s="17">
        <v>2605</v>
      </c>
      <c r="G212" s="17">
        <v>2605</v>
      </c>
      <c r="H212" s="17">
        <v>133475</v>
      </c>
      <c r="I212" s="17">
        <v>133475</v>
      </c>
      <c r="J212" s="17">
        <v>133475</v>
      </c>
      <c r="K212" s="17">
        <v>99527</v>
      </c>
      <c r="L212" s="17">
        <v>99527</v>
      </c>
      <c r="M212" s="17">
        <v>99527</v>
      </c>
      <c r="N212" s="17">
        <v>99258</v>
      </c>
      <c r="O212" s="17">
        <v>99258</v>
      </c>
      <c r="P212" s="17">
        <v>99258</v>
      </c>
      <c r="Q212" s="125">
        <f t="shared" si="10"/>
        <v>100</v>
      </c>
      <c r="R212" s="129">
        <v>181333</v>
      </c>
      <c r="S212" s="130">
        <v>181333</v>
      </c>
      <c r="T212" s="129">
        <v>0</v>
      </c>
    </row>
    <row r="213" spans="17:20" ht="12.75" hidden="1">
      <c r="Q213" s="125"/>
      <c r="R213" s="129"/>
      <c r="S213" s="130"/>
      <c r="T213" s="129"/>
    </row>
    <row r="214" spans="17:20" ht="12.75" hidden="1">
      <c r="Q214" s="125"/>
      <c r="R214" s="129"/>
      <c r="S214" s="130"/>
      <c r="T214" s="129"/>
    </row>
    <row r="215" spans="1:20" ht="12.75">
      <c r="A215" s="33">
        <v>9507</v>
      </c>
      <c r="B215" s="34" t="s">
        <v>83</v>
      </c>
      <c r="C215" s="32">
        <v>-280046</v>
      </c>
      <c r="D215" s="32"/>
      <c r="E215" s="32" t="s">
        <v>32</v>
      </c>
      <c r="F215" s="17"/>
      <c r="G215" s="17"/>
      <c r="H215" s="17"/>
      <c r="I215" s="17"/>
      <c r="J215" s="17">
        <v>-99527</v>
      </c>
      <c r="K215" s="17">
        <v>0</v>
      </c>
      <c r="L215" s="17">
        <v>0</v>
      </c>
      <c r="M215" s="17">
        <v>-99258</v>
      </c>
      <c r="N215" s="17">
        <v>0</v>
      </c>
      <c r="O215" s="17">
        <v>0</v>
      </c>
      <c r="P215" s="17">
        <v>-181333</v>
      </c>
      <c r="Q215" s="125"/>
      <c r="R215" s="129"/>
      <c r="S215" s="130">
        <v>-26411</v>
      </c>
      <c r="T215" s="129">
        <v>0</v>
      </c>
    </row>
    <row r="216" spans="1:20" ht="12.75">
      <c r="A216" s="33">
        <v>9509</v>
      </c>
      <c r="B216" s="34" t="s">
        <v>161</v>
      </c>
      <c r="C216" s="32"/>
      <c r="D216" s="32"/>
      <c r="E216" s="32"/>
      <c r="F216" s="17"/>
      <c r="G216" s="17"/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25"/>
      <c r="R216" s="129"/>
      <c r="S216" s="130">
        <v>-950000</v>
      </c>
      <c r="T216" s="129">
        <v>0</v>
      </c>
    </row>
    <row r="217" spans="1:20" ht="12.75">
      <c r="A217" s="33"/>
      <c r="B217" s="48" t="s">
        <v>14</v>
      </c>
      <c r="C217" s="32">
        <v>3445716</v>
      </c>
      <c r="D217" s="48">
        <f aca="true" t="shared" si="11" ref="D217:K217">SUM(D151:D216)</f>
        <v>2159452</v>
      </c>
      <c r="E217" s="48">
        <f t="shared" si="11"/>
        <v>2539089</v>
      </c>
      <c r="F217" s="15">
        <f t="shared" si="11"/>
        <v>2564243</v>
      </c>
      <c r="G217" s="15">
        <f t="shared" si="11"/>
        <v>2618944</v>
      </c>
      <c r="H217" s="15">
        <f t="shared" si="11"/>
        <v>2499133</v>
      </c>
      <c r="I217" s="15">
        <f t="shared" si="11"/>
        <v>2636588</v>
      </c>
      <c r="J217" s="15">
        <f t="shared" si="11"/>
        <v>2564251</v>
      </c>
      <c r="K217" s="15">
        <f t="shared" si="11"/>
        <v>2915392</v>
      </c>
      <c r="L217" s="15">
        <f>SUM(L151:L216)</f>
        <v>3031274</v>
      </c>
      <c r="M217" s="15">
        <f>SUM(M151:M216)</f>
        <v>2673812</v>
      </c>
      <c r="N217" s="15">
        <f>SUM(N151:N216)</f>
        <v>3276692</v>
      </c>
      <c r="O217" s="15">
        <f>SUM(O151:O216)</f>
        <v>5003704</v>
      </c>
      <c r="P217" s="15">
        <f>SUM(P151:P216)</f>
        <v>4634221</v>
      </c>
      <c r="Q217" s="126">
        <f t="shared" si="10"/>
        <v>92.61581020779806</v>
      </c>
      <c r="R217" s="15">
        <f>SUM(R151:R216)</f>
        <v>3300455</v>
      </c>
      <c r="S217" s="131">
        <f>SUM(S151:S216)</f>
        <v>1326600</v>
      </c>
      <c r="T217" s="15">
        <f>SUM(T151:T216)</f>
        <v>3014484</v>
      </c>
    </row>
    <row r="218" spans="1:20" ht="12.75">
      <c r="A218" s="35"/>
      <c r="B218" s="38" t="s">
        <v>15</v>
      </c>
      <c r="C218" s="64"/>
      <c r="D218" s="63"/>
      <c r="E218" s="63"/>
      <c r="F218" s="17"/>
      <c r="G218" s="21"/>
      <c r="H218" s="17"/>
      <c r="I218" s="17"/>
      <c r="J218" s="17"/>
      <c r="K218" s="17"/>
      <c r="L218" s="17"/>
      <c r="M218" s="17"/>
      <c r="N218" s="17"/>
      <c r="O218" s="17"/>
      <c r="P218" s="17"/>
      <c r="Q218" s="125"/>
      <c r="R218" s="129"/>
      <c r="S218" s="130"/>
      <c r="T218" s="129"/>
    </row>
    <row r="219" spans="1:20" ht="12.75">
      <c r="A219" s="39"/>
      <c r="B219" s="53" t="s">
        <v>165</v>
      </c>
      <c r="C219" s="65"/>
      <c r="D219" s="66"/>
      <c r="E219" s="66"/>
      <c r="F219" s="17"/>
      <c r="G219" s="21"/>
      <c r="H219" s="17"/>
      <c r="I219" s="17"/>
      <c r="J219" s="17"/>
      <c r="K219" s="17"/>
      <c r="L219" s="17"/>
      <c r="M219" s="17"/>
      <c r="N219" s="17"/>
      <c r="O219" s="17"/>
      <c r="P219" s="17"/>
      <c r="Q219" s="125"/>
      <c r="R219" s="129"/>
      <c r="S219" s="130"/>
      <c r="T219" s="129"/>
    </row>
    <row r="220" spans="1:20" ht="12.75">
      <c r="A220" s="54"/>
      <c r="B220" s="34" t="s">
        <v>23</v>
      </c>
      <c r="C220" s="32">
        <v>403658</v>
      </c>
      <c r="D220" s="32">
        <v>400000</v>
      </c>
      <c r="E220" s="32">
        <v>380000</v>
      </c>
      <c r="F220" s="17">
        <v>360000</v>
      </c>
      <c r="G220" s="17">
        <v>372495</v>
      </c>
      <c r="H220" s="17">
        <v>369000</v>
      </c>
      <c r="I220" s="17">
        <v>440984</v>
      </c>
      <c r="J220" s="17">
        <v>440984</v>
      </c>
      <c r="K220" s="17">
        <v>441000</v>
      </c>
      <c r="L220" s="17">
        <v>441000</v>
      </c>
      <c r="M220" s="17">
        <v>441224</v>
      </c>
      <c r="N220" s="17">
        <v>460000</v>
      </c>
      <c r="O220" s="17">
        <v>455207</v>
      </c>
      <c r="P220" s="17">
        <v>444035</v>
      </c>
      <c r="Q220" s="125">
        <f t="shared" si="10"/>
        <v>97.545731941732</v>
      </c>
      <c r="R220" s="129">
        <v>432200</v>
      </c>
      <c r="S220" s="130">
        <v>299393</v>
      </c>
      <c r="T220" s="129">
        <v>490000</v>
      </c>
    </row>
    <row r="221" spans="1:20" ht="12.75">
      <c r="A221" s="33" t="s">
        <v>39</v>
      </c>
      <c r="B221" s="34" t="s">
        <v>84</v>
      </c>
      <c r="C221" s="32">
        <v>3950</v>
      </c>
      <c r="D221" s="32">
        <v>6000</v>
      </c>
      <c r="E221" s="32">
        <v>8000</v>
      </c>
      <c r="F221" s="17">
        <v>8000</v>
      </c>
      <c r="G221" s="17">
        <v>9420</v>
      </c>
      <c r="H221" s="17">
        <v>5000</v>
      </c>
      <c r="I221" s="17">
        <v>13000</v>
      </c>
      <c r="J221" s="17">
        <v>11190</v>
      </c>
      <c r="K221" s="17">
        <v>10000</v>
      </c>
      <c r="L221" s="17">
        <v>10000</v>
      </c>
      <c r="M221" s="17">
        <v>7300</v>
      </c>
      <c r="N221" s="17">
        <v>7000</v>
      </c>
      <c r="O221" s="17">
        <v>9000</v>
      </c>
      <c r="P221" s="17">
        <v>8899</v>
      </c>
      <c r="Q221" s="125">
        <f t="shared" si="10"/>
        <v>98.87777777777778</v>
      </c>
      <c r="R221" s="129">
        <v>7000</v>
      </c>
      <c r="S221" s="130">
        <v>5700</v>
      </c>
      <c r="T221" s="129">
        <v>7000</v>
      </c>
    </row>
    <row r="222" spans="1:20" ht="12.75" hidden="1">
      <c r="A222" s="33" t="s">
        <v>85</v>
      </c>
      <c r="B222" s="34" t="s">
        <v>86</v>
      </c>
      <c r="C222" s="32">
        <v>2546</v>
      </c>
      <c r="D222" s="32">
        <v>1800</v>
      </c>
      <c r="E222" s="32">
        <v>1781</v>
      </c>
      <c r="F222" s="17">
        <v>1800</v>
      </c>
      <c r="G222" s="17">
        <v>2090</v>
      </c>
      <c r="H222" s="17">
        <v>2090</v>
      </c>
      <c r="I222" s="17">
        <v>2206</v>
      </c>
      <c r="J222" s="17">
        <v>2206</v>
      </c>
      <c r="K222" s="17">
        <v>2200</v>
      </c>
      <c r="L222" s="17">
        <v>2200</v>
      </c>
      <c r="M222" s="17">
        <v>2139</v>
      </c>
      <c r="N222" s="17">
        <v>2200</v>
      </c>
      <c r="O222" s="17">
        <v>2200</v>
      </c>
      <c r="P222" s="17">
        <v>2159</v>
      </c>
      <c r="Q222" s="125">
        <f aca="true" t="shared" si="12" ref="Q222:Q293">SUM(P222/O222*100)</f>
        <v>98.13636363636363</v>
      </c>
      <c r="R222" s="129"/>
      <c r="S222" s="130"/>
      <c r="T222" s="129"/>
    </row>
    <row r="223" spans="1:20" ht="12.75">
      <c r="A223" s="33" t="s">
        <v>28</v>
      </c>
      <c r="B223" s="34" t="s">
        <v>46</v>
      </c>
      <c r="C223" s="32">
        <v>56519</v>
      </c>
      <c r="D223" s="32"/>
      <c r="E223" s="32">
        <v>0</v>
      </c>
      <c r="F223" s="21">
        <v>72900</v>
      </c>
      <c r="G223" s="17">
        <v>62141</v>
      </c>
      <c r="H223" s="17">
        <v>9350</v>
      </c>
      <c r="I223" s="17">
        <v>19620</v>
      </c>
      <c r="J223" s="17">
        <v>19620</v>
      </c>
      <c r="K223" s="17">
        <v>43000</v>
      </c>
      <c r="L223" s="17">
        <v>57622</v>
      </c>
      <c r="M223" s="17">
        <v>32152</v>
      </c>
      <c r="N223" s="17">
        <v>29000</v>
      </c>
      <c r="O223" s="17">
        <v>74115</v>
      </c>
      <c r="P223" s="17">
        <v>39253</v>
      </c>
      <c r="Q223" s="125">
        <f t="shared" si="12"/>
        <v>52.96228833569453</v>
      </c>
      <c r="R223" s="129">
        <v>96713</v>
      </c>
      <c r="S223" s="130">
        <v>5293</v>
      </c>
      <c r="T223" s="129">
        <v>0</v>
      </c>
    </row>
    <row r="224" spans="1:20" ht="12.75">
      <c r="A224" s="33"/>
      <c r="B224" s="48" t="s">
        <v>87</v>
      </c>
      <c r="C224" s="32">
        <v>466673</v>
      </c>
      <c r="D224" s="48">
        <f aca="true" t="shared" si="13" ref="D224:K224">SUM(D220:D223)</f>
        <v>407800</v>
      </c>
      <c r="E224" s="48">
        <f t="shared" si="13"/>
        <v>389781</v>
      </c>
      <c r="F224" s="15">
        <f>SUM(F220:F223)</f>
        <v>442700</v>
      </c>
      <c r="G224" s="15">
        <f t="shared" si="13"/>
        <v>446146</v>
      </c>
      <c r="H224" s="15">
        <f t="shared" si="13"/>
        <v>385440</v>
      </c>
      <c r="I224" s="15">
        <f t="shared" si="13"/>
        <v>475810</v>
      </c>
      <c r="J224" s="15">
        <f t="shared" si="13"/>
        <v>474000</v>
      </c>
      <c r="K224" s="15">
        <f t="shared" si="13"/>
        <v>496200</v>
      </c>
      <c r="L224" s="15">
        <f>SUM(L220:L223)</f>
        <v>510822</v>
      </c>
      <c r="M224" s="15">
        <f>SUM(M220:M223)</f>
        <v>482815</v>
      </c>
      <c r="N224" s="15">
        <f>SUM(N220:N223)</f>
        <v>498200</v>
      </c>
      <c r="O224" s="15">
        <f>SUM(O220:O223)</f>
        <v>540522</v>
      </c>
      <c r="P224" s="15">
        <f>SUM(P220:P223)</f>
        <v>494346</v>
      </c>
      <c r="Q224" s="126">
        <f t="shared" si="12"/>
        <v>91.45714698014143</v>
      </c>
      <c r="R224" s="15">
        <f>SUM(R220:R223)</f>
        <v>535913</v>
      </c>
      <c r="S224" s="131">
        <f>SUM(S220:S223)</f>
        <v>310386</v>
      </c>
      <c r="T224" s="15">
        <f>SUM(T220:T223)</f>
        <v>497000</v>
      </c>
    </row>
    <row r="225" spans="1:20" ht="12.75">
      <c r="A225" s="33"/>
      <c r="B225" s="48"/>
      <c r="C225" s="66"/>
      <c r="D225" s="61"/>
      <c r="E225" s="61"/>
      <c r="F225" s="15"/>
      <c r="G225" s="16"/>
      <c r="H225" s="15"/>
      <c r="I225" s="15"/>
      <c r="J225" s="15"/>
      <c r="K225" s="15"/>
      <c r="L225" s="15"/>
      <c r="M225" s="15"/>
      <c r="N225" s="15"/>
      <c r="O225" s="15"/>
      <c r="P225" s="15"/>
      <c r="Q225" s="125"/>
      <c r="R225" s="129"/>
      <c r="S225" s="130"/>
      <c r="T225" s="129"/>
    </row>
    <row r="226" spans="1:20" ht="24">
      <c r="A226" s="33"/>
      <c r="B226" s="94" t="s">
        <v>212</v>
      </c>
      <c r="C226" s="66"/>
      <c r="D226" s="61"/>
      <c r="E226" s="61"/>
      <c r="F226" s="15"/>
      <c r="G226" s="16"/>
      <c r="H226" s="15"/>
      <c r="I226" s="15"/>
      <c r="J226" s="15"/>
      <c r="K226" s="15"/>
      <c r="L226" s="15"/>
      <c r="M226" s="15"/>
      <c r="N226" s="15"/>
      <c r="O226" s="15"/>
      <c r="P226" s="15"/>
      <c r="Q226" s="125"/>
      <c r="R226" s="129"/>
      <c r="S226" s="130"/>
      <c r="T226" s="129"/>
    </row>
    <row r="227" spans="1:20" ht="12.75">
      <c r="A227" s="33"/>
      <c r="B227" s="32" t="s">
        <v>25</v>
      </c>
      <c r="C227" s="66"/>
      <c r="D227" s="61"/>
      <c r="E227" s="61"/>
      <c r="F227" s="15"/>
      <c r="G227" s="16"/>
      <c r="H227" s="15"/>
      <c r="I227" s="15"/>
      <c r="J227" s="15"/>
      <c r="K227" s="15"/>
      <c r="L227" s="15"/>
      <c r="M227" s="15"/>
      <c r="N227" s="15"/>
      <c r="O227" s="17">
        <v>365</v>
      </c>
      <c r="P227" s="17">
        <v>363</v>
      </c>
      <c r="Q227" s="125"/>
      <c r="R227" s="129">
        <v>10000</v>
      </c>
      <c r="S227" s="130">
        <v>503</v>
      </c>
      <c r="T227" s="129">
        <v>10000</v>
      </c>
    </row>
    <row r="228" spans="1:20" ht="12.75">
      <c r="A228" s="33" t="s">
        <v>28</v>
      </c>
      <c r="B228" s="32" t="s">
        <v>46</v>
      </c>
      <c r="C228" s="66"/>
      <c r="D228" s="61"/>
      <c r="E228" s="61"/>
      <c r="F228" s="15"/>
      <c r="G228" s="16"/>
      <c r="H228" s="17">
        <v>0</v>
      </c>
      <c r="I228" s="17">
        <v>8000</v>
      </c>
      <c r="J228" s="17">
        <v>6336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25" t="e">
        <f t="shared" si="12"/>
        <v>#DIV/0!</v>
      </c>
      <c r="R228" s="129"/>
      <c r="S228" s="130"/>
      <c r="T228" s="129"/>
    </row>
    <row r="229" spans="1:20" ht="12.75">
      <c r="A229" s="33"/>
      <c r="B229" s="48" t="s">
        <v>185</v>
      </c>
      <c r="C229" s="66"/>
      <c r="D229" s="61"/>
      <c r="E229" s="61"/>
      <c r="F229" s="15"/>
      <c r="G229" s="16"/>
      <c r="H229" s="15">
        <v>0</v>
      </c>
      <c r="I229" s="15">
        <v>8000</v>
      </c>
      <c r="J229" s="15">
        <v>6336</v>
      </c>
      <c r="K229" s="15">
        <v>0</v>
      </c>
      <c r="L229" s="15">
        <v>0</v>
      </c>
      <c r="M229" s="15">
        <v>0</v>
      </c>
      <c r="N229" s="15">
        <v>0</v>
      </c>
      <c r="O229" s="15">
        <f>SUM(O227:O228)</f>
        <v>365</v>
      </c>
      <c r="P229" s="15">
        <f>SUM(P227:P228)</f>
        <v>363</v>
      </c>
      <c r="Q229" s="126">
        <f t="shared" si="12"/>
        <v>99.45205479452055</v>
      </c>
      <c r="R229" s="15">
        <f>SUM(R227:R228)</f>
        <v>10000</v>
      </c>
      <c r="S229" s="131">
        <f>SUM(S227:S228)</f>
        <v>503</v>
      </c>
      <c r="T229" s="15">
        <f>SUM(T227:T228)</f>
        <v>10000</v>
      </c>
    </row>
    <row r="230" spans="1:20" ht="12.75">
      <c r="A230" s="33"/>
      <c r="B230" s="48"/>
      <c r="C230" s="66"/>
      <c r="D230" s="61"/>
      <c r="E230" s="61"/>
      <c r="F230" s="15"/>
      <c r="G230" s="16"/>
      <c r="H230" s="15"/>
      <c r="I230" s="15"/>
      <c r="J230" s="15"/>
      <c r="K230" s="15"/>
      <c r="L230" s="15"/>
      <c r="M230" s="15"/>
      <c r="N230" s="15"/>
      <c r="O230" s="15"/>
      <c r="P230" s="15"/>
      <c r="Q230" s="125"/>
      <c r="R230" s="129"/>
      <c r="S230" s="130"/>
      <c r="T230" s="129"/>
    </row>
    <row r="231" spans="1:20" ht="12.75">
      <c r="A231" s="39"/>
      <c r="B231" s="53" t="s">
        <v>88</v>
      </c>
      <c r="C231" s="65"/>
      <c r="D231" s="66"/>
      <c r="E231" s="66"/>
      <c r="F231" s="17"/>
      <c r="G231" s="21"/>
      <c r="H231" s="17"/>
      <c r="I231" s="17"/>
      <c r="J231" s="17"/>
      <c r="K231" s="17"/>
      <c r="L231" s="17"/>
      <c r="M231" s="17"/>
      <c r="N231" s="17"/>
      <c r="O231" s="17"/>
      <c r="P231" s="17"/>
      <c r="Q231" s="125"/>
      <c r="R231" s="129"/>
      <c r="S231" s="130"/>
      <c r="T231" s="129"/>
    </row>
    <row r="232" spans="1:20" ht="24">
      <c r="A232" s="43" t="s">
        <v>154</v>
      </c>
      <c r="B232" s="34" t="s">
        <v>20</v>
      </c>
      <c r="C232" s="32">
        <v>61009</v>
      </c>
      <c r="D232" s="32">
        <v>110000</v>
      </c>
      <c r="E232" s="32">
        <v>107317</v>
      </c>
      <c r="F232" s="17">
        <v>109024</v>
      </c>
      <c r="G232" s="17">
        <v>109493</v>
      </c>
      <c r="H232" s="17">
        <v>106885</v>
      </c>
      <c r="I232" s="17">
        <v>101321</v>
      </c>
      <c r="J232" s="17">
        <v>87765</v>
      </c>
      <c r="K232" s="17">
        <v>99501</v>
      </c>
      <c r="L232" s="17">
        <v>69781</v>
      </c>
      <c r="M232" s="17">
        <v>69749</v>
      </c>
      <c r="N232" s="17">
        <v>113749</v>
      </c>
      <c r="O232" s="17">
        <v>121702</v>
      </c>
      <c r="P232" s="17">
        <v>121702</v>
      </c>
      <c r="Q232" s="125">
        <f t="shared" si="12"/>
        <v>100</v>
      </c>
      <c r="R232" s="129">
        <v>120175</v>
      </c>
      <c r="S232" s="130">
        <v>62956</v>
      </c>
      <c r="T232" s="129">
        <v>125000</v>
      </c>
    </row>
    <row r="233" spans="1:20" ht="12.75">
      <c r="A233" s="54"/>
      <c r="B233" s="34" t="s">
        <v>25</v>
      </c>
      <c r="C233" s="32">
        <v>12083</v>
      </c>
      <c r="D233" s="32">
        <v>12000</v>
      </c>
      <c r="E233" s="32">
        <v>6683</v>
      </c>
      <c r="F233" s="17">
        <v>7000</v>
      </c>
      <c r="G233" s="17">
        <v>11905</v>
      </c>
      <c r="H233" s="17">
        <v>12000</v>
      </c>
      <c r="I233" s="17">
        <v>17224</v>
      </c>
      <c r="J233" s="17">
        <v>26970</v>
      </c>
      <c r="K233" s="17">
        <v>20000</v>
      </c>
      <c r="L233" s="17">
        <v>52575</v>
      </c>
      <c r="M233" s="17">
        <v>52451</v>
      </c>
      <c r="N233" s="17">
        <v>11000</v>
      </c>
      <c r="O233" s="17">
        <v>18039</v>
      </c>
      <c r="P233" s="17">
        <v>18003</v>
      </c>
      <c r="Q233" s="125">
        <f t="shared" si="12"/>
        <v>99.8004323964743</v>
      </c>
      <c r="R233" s="129">
        <v>14825</v>
      </c>
      <c r="S233" s="130">
        <v>5044</v>
      </c>
      <c r="T233" s="129">
        <v>14000</v>
      </c>
    </row>
    <row r="234" spans="1:20" ht="12.75">
      <c r="A234" s="54" t="s">
        <v>85</v>
      </c>
      <c r="B234" s="34" t="s">
        <v>206</v>
      </c>
      <c r="C234" s="32"/>
      <c r="D234" s="32"/>
      <c r="E234" s="32">
        <v>12900</v>
      </c>
      <c r="F234" s="21">
        <v>10000</v>
      </c>
      <c r="G234" s="17">
        <v>11000</v>
      </c>
      <c r="H234" s="17">
        <v>0</v>
      </c>
      <c r="I234" s="17">
        <v>340</v>
      </c>
      <c r="J234" s="17">
        <v>340</v>
      </c>
      <c r="K234" s="17">
        <v>340</v>
      </c>
      <c r="L234" s="17">
        <v>340</v>
      </c>
      <c r="M234" s="17">
        <v>340</v>
      </c>
      <c r="N234" s="17">
        <v>340</v>
      </c>
      <c r="O234" s="17">
        <v>340</v>
      </c>
      <c r="P234" s="17">
        <v>340</v>
      </c>
      <c r="Q234" s="125">
        <f t="shared" si="12"/>
        <v>100</v>
      </c>
      <c r="R234" s="129">
        <v>340</v>
      </c>
      <c r="S234" s="130">
        <v>340</v>
      </c>
      <c r="T234" s="129">
        <v>340</v>
      </c>
    </row>
    <row r="235" spans="1:20" ht="12.75">
      <c r="A235" s="54" t="s">
        <v>28</v>
      </c>
      <c r="B235" s="34" t="s">
        <v>29</v>
      </c>
      <c r="C235" s="32"/>
      <c r="D235" s="32"/>
      <c r="E235" s="32"/>
      <c r="F235" s="21"/>
      <c r="G235" s="17"/>
      <c r="H235" s="17"/>
      <c r="I235" s="17"/>
      <c r="J235" s="17"/>
      <c r="K235" s="17"/>
      <c r="L235" s="17">
        <v>3146</v>
      </c>
      <c r="M235" s="17">
        <v>3146</v>
      </c>
      <c r="N235" s="17"/>
      <c r="O235" s="17"/>
      <c r="P235" s="17"/>
      <c r="Q235" s="125"/>
      <c r="R235" s="129"/>
      <c r="S235" s="130"/>
      <c r="T235" s="129"/>
    </row>
    <row r="236" spans="1:20" ht="12.75">
      <c r="A236" s="33"/>
      <c r="B236" s="48" t="s">
        <v>14</v>
      </c>
      <c r="C236" s="32">
        <v>73092</v>
      </c>
      <c r="D236" s="48">
        <f>SUM(D232:D233)</f>
        <v>122000</v>
      </c>
      <c r="E236" s="48">
        <f aca="true" t="shared" si="14" ref="E236:K236">SUM(E232:E234)</f>
        <v>126900</v>
      </c>
      <c r="F236" s="15">
        <f t="shared" si="14"/>
        <v>126024</v>
      </c>
      <c r="G236" s="15">
        <f t="shared" si="14"/>
        <v>132398</v>
      </c>
      <c r="H236" s="15">
        <f t="shared" si="14"/>
        <v>118885</v>
      </c>
      <c r="I236" s="15">
        <f t="shared" si="14"/>
        <v>118885</v>
      </c>
      <c r="J236" s="15">
        <f t="shared" si="14"/>
        <v>115075</v>
      </c>
      <c r="K236" s="15">
        <f t="shared" si="14"/>
        <v>119841</v>
      </c>
      <c r="L236" s="15">
        <f>SUM(L232:L235)</f>
        <v>125842</v>
      </c>
      <c r="M236" s="15">
        <f>SUM(M232:M235)</f>
        <v>125686</v>
      </c>
      <c r="N236" s="15">
        <f>SUM(N232:N234)</f>
        <v>125089</v>
      </c>
      <c r="O236" s="15">
        <f>SUM(O232:O234)</f>
        <v>140081</v>
      </c>
      <c r="P236" s="15">
        <f>SUM(P232:P234)</f>
        <v>140045</v>
      </c>
      <c r="Q236" s="126">
        <f t="shared" si="12"/>
        <v>99.97430058323398</v>
      </c>
      <c r="R236" s="15">
        <f>SUM(R232:R235)</f>
        <v>135340</v>
      </c>
      <c r="S236" s="131">
        <f>SUM(S232:S235)</f>
        <v>68340</v>
      </c>
      <c r="T236" s="15">
        <f>SUM(T232:T235)</f>
        <v>139340</v>
      </c>
    </row>
    <row r="237" spans="1:20" ht="24" customHeight="1" hidden="1">
      <c r="A237" s="39"/>
      <c r="B237" s="53" t="s">
        <v>89</v>
      </c>
      <c r="C237" s="65"/>
      <c r="D237" s="66"/>
      <c r="E237" s="66"/>
      <c r="F237" s="17">
        <v>0</v>
      </c>
      <c r="G237" s="21"/>
      <c r="H237" s="17"/>
      <c r="I237" s="17"/>
      <c r="J237" s="17"/>
      <c r="K237" s="17"/>
      <c r="L237" s="17"/>
      <c r="M237" s="17"/>
      <c r="N237" s="17"/>
      <c r="O237" s="17"/>
      <c r="P237" s="17"/>
      <c r="Q237" s="125" t="e">
        <f t="shared" si="12"/>
        <v>#DIV/0!</v>
      </c>
      <c r="R237" s="129"/>
      <c r="S237" s="130"/>
      <c r="T237" s="129"/>
    </row>
    <row r="238" spans="1:20" ht="12.75" customHeight="1" hidden="1">
      <c r="A238" s="54"/>
      <c r="B238" s="34" t="s">
        <v>25</v>
      </c>
      <c r="C238" s="32">
        <v>9517</v>
      </c>
      <c r="D238" s="32">
        <v>10000</v>
      </c>
      <c r="E238" s="32">
        <v>0</v>
      </c>
      <c r="F238" s="15">
        <f>SUM(F236:F237)</f>
        <v>126024</v>
      </c>
      <c r="G238" s="17">
        <v>0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25" t="e">
        <f t="shared" si="12"/>
        <v>#DIV/0!</v>
      </c>
      <c r="R238" s="129"/>
      <c r="S238" s="130"/>
      <c r="T238" s="129"/>
    </row>
    <row r="239" spans="1:20" ht="12.75" customHeight="1" hidden="1">
      <c r="A239" s="33" t="s">
        <v>28</v>
      </c>
      <c r="B239" s="34" t="s">
        <v>29</v>
      </c>
      <c r="C239" s="32">
        <v>40409</v>
      </c>
      <c r="D239" s="32">
        <v>57000</v>
      </c>
      <c r="E239" s="32">
        <v>55799</v>
      </c>
      <c r="F239" s="21"/>
      <c r="G239" s="17">
        <v>0</v>
      </c>
      <c r="H239" s="17"/>
      <c r="I239" s="17"/>
      <c r="J239" s="17"/>
      <c r="K239" s="17"/>
      <c r="L239" s="17"/>
      <c r="M239" s="17"/>
      <c r="N239" s="17"/>
      <c r="O239" s="17"/>
      <c r="P239" s="17"/>
      <c r="Q239" s="125" t="e">
        <f t="shared" si="12"/>
        <v>#DIV/0!</v>
      </c>
      <c r="R239" s="129"/>
      <c r="S239" s="130"/>
      <c r="T239" s="129"/>
    </row>
    <row r="240" spans="1:20" ht="12.75" customHeight="1" hidden="1">
      <c r="A240" s="33"/>
      <c r="B240" s="48" t="s">
        <v>14</v>
      </c>
      <c r="C240" s="32">
        <v>49926</v>
      </c>
      <c r="D240" s="48">
        <f>SUM(D238:D239)</f>
        <v>67000</v>
      </c>
      <c r="E240" s="48">
        <v>55799</v>
      </c>
      <c r="F240" s="17">
        <v>330000</v>
      </c>
      <c r="G240" s="15">
        <f>SUM(G238:G239)</f>
        <v>0</v>
      </c>
      <c r="H240" s="17"/>
      <c r="I240" s="17"/>
      <c r="J240" s="17"/>
      <c r="K240" s="17"/>
      <c r="L240" s="17"/>
      <c r="M240" s="17"/>
      <c r="N240" s="17"/>
      <c r="O240" s="17"/>
      <c r="P240" s="17"/>
      <c r="Q240" s="125" t="e">
        <f t="shared" si="12"/>
        <v>#DIV/0!</v>
      </c>
      <c r="R240" s="129"/>
      <c r="S240" s="130"/>
      <c r="T240" s="129"/>
    </row>
    <row r="241" spans="1:20" ht="12.75">
      <c r="A241" s="39"/>
      <c r="B241" s="53" t="s">
        <v>90</v>
      </c>
      <c r="C241" s="65"/>
      <c r="D241" s="66"/>
      <c r="E241" s="66"/>
      <c r="F241" s="17"/>
      <c r="G241" s="21"/>
      <c r="H241" s="17"/>
      <c r="I241" s="17"/>
      <c r="J241" s="17"/>
      <c r="K241" s="17"/>
      <c r="L241" s="17"/>
      <c r="M241" s="17"/>
      <c r="N241" s="17"/>
      <c r="O241" s="17"/>
      <c r="P241" s="17"/>
      <c r="Q241" s="125"/>
      <c r="R241" s="129"/>
      <c r="S241" s="130"/>
      <c r="T241" s="129"/>
    </row>
    <row r="242" spans="1:20" ht="24">
      <c r="A242" s="123" t="s">
        <v>242</v>
      </c>
      <c r="B242" s="42" t="s">
        <v>20</v>
      </c>
      <c r="C242" s="66"/>
      <c r="D242" s="66"/>
      <c r="E242" s="66"/>
      <c r="F242" s="17"/>
      <c r="G242" s="21"/>
      <c r="H242" s="17"/>
      <c r="I242" s="17"/>
      <c r="J242" s="17"/>
      <c r="K242" s="17"/>
      <c r="L242" s="17">
        <v>90</v>
      </c>
      <c r="M242" s="17">
        <v>85</v>
      </c>
      <c r="N242" s="17"/>
      <c r="O242" s="17">
        <v>642</v>
      </c>
      <c r="P242" s="17">
        <v>642</v>
      </c>
      <c r="Q242" s="125"/>
      <c r="R242" s="129">
        <v>36000</v>
      </c>
      <c r="S242" s="130">
        <v>29754</v>
      </c>
      <c r="T242" s="129">
        <v>0</v>
      </c>
    </row>
    <row r="243" spans="1:20" ht="12.75">
      <c r="A243" s="54"/>
      <c r="B243" s="34" t="s">
        <v>25</v>
      </c>
      <c r="C243" s="32">
        <v>174807</v>
      </c>
      <c r="D243" s="32">
        <v>285000</v>
      </c>
      <c r="E243" s="32">
        <v>333690</v>
      </c>
      <c r="F243" s="17">
        <v>330000</v>
      </c>
      <c r="G243" s="17">
        <v>334529</v>
      </c>
      <c r="H243" s="17">
        <v>335000</v>
      </c>
      <c r="I243" s="17">
        <v>322654</v>
      </c>
      <c r="J243" s="17">
        <v>289737</v>
      </c>
      <c r="K243" s="17">
        <v>330000</v>
      </c>
      <c r="L243" s="17">
        <v>346541</v>
      </c>
      <c r="M243" s="17">
        <v>341146</v>
      </c>
      <c r="N243" s="17">
        <v>350000</v>
      </c>
      <c r="O243" s="17">
        <v>363358</v>
      </c>
      <c r="P243" s="17">
        <v>363348</v>
      </c>
      <c r="Q243" s="125">
        <f t="shared" si="12"/>
        <v>99.9972478932623</v>
      </c>
      <c r="R243" s="129">
        <v>430000</v>
      </c>
      <c r="S243" s="130">
        <v>174879</v>
      </c>
      <c r="T243" s="129">
        <v>430000</v>
      </c>
    </row>
    <row r="244" spans="1:20" ht="12.75">
      <c r="A244" s="33" t="s">
        <v>28</v>
      </c>
      <c r="B244" s="34" t="s">
        <v>29</v>
      </c>
      <c r="C244" s="32">
        <v>46750</v>
      </c>
      <c r="D244" s="32">
        <v>2000</v>
      </c>
      <c r="E244" s="32">
        <v>3100</v>
      </c>
      <c r="F244" s="21">
        <v>4000</v>
      </c>
      <c r="G244" s="17">
        <v>11000</v>
      </c>
      <c r="H244" s="17">
        <v>4000</v>
      </c>
      <c r="I244" s="17">
        <v>54935</v>
      </c>
      <c r="J244" s="17">
        <v>252616</v>
      </c>
      <c r="K244" s="17">
        <v>93000</v>
      </c>
      <c r="L244" s="17">
        <v>93000</v>
      </c>
      <c r="M244" s="17">
        <v>11832</v>
      </c>
      <c r="N244" s="17">
        <v>99820</v>
      </c>
      <c r="O244" s="17">
        <v>25820</v>
      </c>
      <c r="P244" s="17">
        <v>24320</v>
      </c>
      <c r="Q244" s="125">
        <f t="shared" si="12"/>
        <v>94.19054996127034</v>
      </c>
      <c r="R244" s="129">
        <v>4900</v>
      </c>
      <c r="S244" s="130">
        <v>0</v>
      </c>
      <c r="T244" s="129">
        <v>0</v>
      </c>
    </row>
    <row r="245" spans="1:20" ht="12.75">
      <c r="A245" s="33"/>
      <c r="B245" s="48" t="s">
        <v>14</v>
      </c>
      <c r="C245" s="32">
        <v>221557</v>
      </c>
      <c r="D245" s="48">
        <f aca="true" t="shared" si="15" ref="D245:K245">SUM(D243:D244)</f>
        <v>287000</v>
      </c>
      <c r="E245" s="48">
        <f t="shared" si="15"/>
        <v>336790</v>
      </c>
      <c r="F245" s="15">
        <f>SUM(F243:F244)</f>
        <v>334000</v>
      </c>
      <c r="G245" s="15">
        <f t="shared" si="15"/>
        <v>345529</v>
      </c>
      <c r="H245" s="15">
        <f t="shared" si="15"/>
        <v>339000</v>
      </c>
      <c r="I245" s="15">
        <f t="shared" si="15"/>
        <v>377589</v>
      </c>
      <c r="J245" s="15">
        <f t="shared" si="15"/>
        <v>542353</v>
      </c>
      <c r="K245" s="15">
        <f t="shared" si="15"/>
        <v>423000</v>
      </c>
      <c r="L245" s="15">
        <f>SUM(L242:L244)</f>
        <v>439631</v>
      </c>
      <c r="M245" s="15">
        <f>SUM(M242:M244)</f>
        <v>353063</v>
      </c>
      <c r="N245" s="15">
        <f>SUM(N243:N244)</f>
        <v>449820</v>
      </c>
      <c r="O245" s="15">
        <f>SUM(O242:O244)</f>
        <v>389820</v>
      </c>
      <c r="P245" s="15">
        <f>SUM(P242:P244)</f>
        <v>388310</v>
      </c>
      <c r="Q245" s="126">
        <f t="shared" si="12"/>
        <v>99.61264173208147</v>
      </c>
      <c r="R245" s="15">
        <f>SUM(R242:R244)</f>
        <v>470900</v>
      </c>
      <c r="S245" s="131">
        <f>SUM(S242:S244)</f>
        <v>204633</v>
      </c>
      <c r="T245" s="15">
        <f>SUM(T242:T244)</f>
        <v>430000</v>
      </c>
    </row>
    <row r="246" spans="1:20" ht="12.75" customHeight="1" hidden="1">
      <c r="A246" s="39"/>
      <c r="B246" s="53"/>
      <c r="C246" s="65"/>
      <c r="D246" s="66"/>
      <c r="E246" s="66"/>
      <c r="F246" s="15"/>
      <c r="G246" s="21"/>
      <c r="H246" s="17"/>
      <c r="I246" s="17"/>
      <c r="J246" s="17"/>
      <c r="K246" s="17"/>
      <c r="L246" s="17"/>
      <c r="M246" s="17"/>
      <c r="N246" s="17"/>
      <c r="O246" s="17"/>
      <c r="P246" s="17"/>
      <c r="Q246" s="125" t="e">
        <f t="shared" si="12"/>
        <v>#DIV/0!</v>
      </c>
      <c r="R246" s="129"/>
      <c r="S246" s="130"/>
      <c r="T246" s="129"/>
    </row>
    <row r="247" spans="1:20" ht="12.75" customHeight="1" hidden="1">
      <c r="A247" s="54"/>
      <c r="B247" s="34"/>
      <c r="C247" s="32"/>
      <c r="D247" s="32"/>
      <c r="E247" s="32"/>
      <c r="F247" s="16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25" t="e">
        <f t="shared" si="12"/>
        <v>#DIV/0!</v>
      </c>
      <c r="R247" s="129"/>
      <c r="S247" s="130"/>
      <c r="T247" s="129"/>
    </row>
    <row r="248" spans="1:20" ht="12.75" customHeight="1" hidden="1">
      <c r="A248" s="33"/>
      <c r="B248" s="48"/>
      <c r="C248" s="32"/>
      <c r="D248" s="48"/>
      <c r="E248" s="48"/>
      <c r="F248" s="17"/>
      <c r="G248" s="15"/>
      <c r="H248" s="17"/>
      <c r="I248" s="17"/>
      <c r="J248" s="17"/>
      <c r="K248" s="17"/>
      <c r="L248" s="17"/>
      <c r="M248" s="17"/>
      <c r="N248" s="17"/>
      <c r="O248" s="17"/>
      <c r="P248" s="17"/>
      <c r="Q248" s="125" t="e">
        <f t="shared" si="12"/>
        <v>#DIV/0!</v>
      </c>
      <c r="R248" s="129"/>
      <c r="S248" s="130"/>
      <c r="T248" s="129"/>
    </row>
    <row r="249" spans="1:20" ht="12.75" customHeight="1" hidden="1">
      <c r="A249" s="39"/>
      <c r="B249" s="83" t="s">
        <v>189</v>
      </c>
      <c r="C249" s="65"/>
      <c r="D249" s="66"/>
      <c r="E249" s="61"/>
      <c r="F249" s="15"/>
      <c r="G249" s="16"/>
      <c r="H249" s="17"/>
      <c r="I249" s="17"/>
      <c r="J249" s="17"/>
      <c r="K249" s="17"/>
      <c r="L249" s="17"/>
      <c r="M249" s="17"/>
      <c r="N249" s="17"/>
      <c r="O249" s="17"/>
      <c r="P249" s="17"/>
      <c r="Q249" s="125" t="e">
        <f t="shared" si="12"/>
        <v>#DIV/0!</v>
      </c>
      <c r="R249" s="129"/>
      <c r="S249" s="130"/>
      <c r="T249" s="129"/>
    </row>
    <row r="250" spans="1:20" ht="12.75" customHeight="1" hidden="1">
      <c r="A250" s="33" t="s">
        <v>190</v>
      </c>
      <c r="B250" s="32" t="s">
        <v>46</v>
      </c>
      <c r="C250" s="32"/>
      <c r="D250" s="32"/>
      <c r="E250" s="32"/>
      <c r="F250" s="17">
        <v>10000</v>
      </c>
      <c r="G250" s="17">
        <v>10000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25" t="e">
        <f t="shared" si="12"/>
        <v>#DIV/0!</v>
      </c>
      <c r="R250" s="129"/>
      <c r="S250" s="130"/>
      <c r="T250" s="129"/>
    </row>
    <row r="251" spans="1:20" ht="12.75" customHeight="1" hidden="1">
      <c r="A251" s="33"/>
      <c r="B251" s="48" t="s">
        <v>185</v>
      </c>
      <c r="C251" s="32"/>
      <c r="D251" s="32"/>
      <c r="E251" s="48"/>
      <c r="F251" s="15">
        <v>10000</v>
      </c>
      <c r="G251" s="15">
        <v>10000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25" t="e">
        <f t="shared" si="12"/>
        <v>#DIV/0!</v>
      </c>
      <c r="R251" s="129"/>
      <c r="S251" s="130"/>
      <c r="T251" s="129"/>
    </row>
    <row r="252" spans="1:20" ht="12.75">
      <c r="A252" s="33"/>
      <c r="B252" s="48"/>
      <c r="C252" s="66"/>
      <c r="D252" s="66"/>
      <c r="E252" s="61"/>
      <c r="F252" s="15"/>
      <c r="G252" s="16"/>
      <c r="H252" s="15"/>
      <c r="I252" s="15"/>
      <c r="J252" s="15"/>
      <c r="K252" s="15"/>
      <c r="L252" s="15"/>
      <c r="M252" s="15"/>
      <c r="N252" s="15"/>
      <c r="O252" s="15"/>
      <c r="P252" s="15"/>
      <c r="Q252" s="125"/>
      <c r="R252" s="129"/>
      <c r="S252" s="130"/>
      <c r="T252" s="129"/>
    </row>
    <row r="253" spans="1:20" ht="12.75">
      <c r="A253" s="33"/>
      <c r="B253" s="48" t="s">
        <v>189</v>
      </c>
      <c r="C253" s="66"/>
      <c r="D253" s="66"/>
      <c r="E253" s="61"/>
      <c r="F253" s="15"/>
      <c r="G253" s="16"/>
      <c r="H253" s="15"/>
      <c r="I253" s="15"/>
      <c r="J253" s="15"/>
      <c r="K253" s="15"/>
      <c r="L253" s="15"/>
      <c r="M253" s="15"/>
      <c r="N253" s="15"/>
      <c r="O253" s="15"/>
      <c r="P253" s="15"/>
      <c r="Q253" s="125"/>
      <c r="R253" s="129"/>
      <c r="S253" s="130"/>
      <c r="T253" s="129"/>
    </row>
    <row r="254" spans="1:20" ht="24">
      <c r="A254" s="123" t="s">
        <v>242</v>
      </c>
      <c r="B254" s="42" t="s">
        <v>20</v>
      </c>
      <c r="C254" s="66"/>
      <c r="D254" s="66"/>
      <c r="E254" s="61"/>
      <c r="F254" s="15"/>
      <c r="G254" s="16"/>
      <c r="H254" s="15"/>
      <c r="I254" s="15"/>
      <c r="J254" s="15"/>
      <c r="K254" s="15"/>
      <c r="L254" s="15"/>
      <c r="M254" s="15"/>
      <c r="N254" s="17"/>
      <c r="O254" s="17">
        <v>191</v>
      </c>
      <c r="P254" s="17">
        <v>191</v>
      </c>
      <c r="Q254" s="125"/>
      <c r="R254" s="129"/>
      <c r="S254" s="130"/>
      <c r="T254" s="129"/>
    </row>
    <row r="255" spans="1:20" ht="12.75">
      <c r="A255" s="43"/>
      <c r="B255" s="34" t="s">
        <v>25</v>
      </c>
      <c r="C255" s="66"/>
      <c r="D255" s="66"/>
      <c r="E255" s="61"/>
      <c r="F255" s="15"/>
      <c r="G255" s="16"/>
      <c r="H255" s="15"/>
      <c r="I255" s="15"/>
      <c r="J255" s="15"/>
      <c r="K255" s="15"/>
      <c r="L255" s="15"/>
      <c r="M255" s="15"/>
      <c r="N255" s="17"/>
      <c r="O255" s="17">
        <v>690</v>
      </c>
      <c r="P255" s="17">
        <v>690</v>
      </c>
      <c r="Q255" s="125"/>
      <c r="R255" s="129">
        <v>736</v>
      </c>
      <c r="S255" s="130">
        <v>736</v>
      </c>
      <c r="T255" s="129">
        <v>0</v>
      </c>
    </row>
    <row r="256" spans="1:20" ht="12.75">
      <c r="A256" s="33" t="s">
        <v>190</v>
      </c>
      <c r="B256" s="32" t="s">
        <v>46</v>
      </c>
      <c r="C256" s="66"/>
      <c r="D256" s="66"/>
      <c r="E256" s="61"/>
      <c r="F256" s="15"/>
      <c r="G256" s="16"/>
      <c r="H256" s="15"/>
      <c r="I256" s="15"/>
      <c r="J256" s="15"/>
      <c r="K256" s="15"/>
      <c r="L256" s="15"/>
      <c r="M256" s="15"/>
      <c r="N256" s="17">
        <v>15000</v>
      </c>
      <c r="O256" s="17">
        <v>15000</v>
      </c>
      <c r="P256" s="17">
        <v>14853</v>
      </c>
      <c r="Q256" s="125">
        <f t="shared" si="12"/>
        <v>99.02</v>
      </c>
      <c r="R256" s="129"/>
      <c r="S256" s="130"/>
      <c r="T256" s="129"/>
    </row>
    <row r="257" spans="1:20" ht="12.75">
      <c r="A257" s="33"/>
      <c r="B257" s="48" t="s">
        <v>185</v>
      </c>
      <c r="C257" s="66"/>
      <c r="D257" s="66"/>
      <c r="E257" s="61"/>
      <c r="F257" s="15"/>
      <c r="G257" s="16"/>
      <c r="H257" s="15"/>
      <c r="I257" s="15"/>
      <c r="J257" s="15"/>
      <c r="K257" s="15"/>
      <c r="L257" s="15"/>
      <c r="M257" s="15"/>
      <c r="N257" s="15">
        <v>15000</v>
      </c>
      <c r="O257" s="15">
        <f>SUM(O254:O256)</f>
        <v>15881</v>
      </c>
      <c r="P257" s="15">
        <f>SUM(P254:P256)</f>
        <v>15734</v>
      </c>
      <c r="Q257" s="126">
        <f t="shared" si="12"/>
        <v>99.07436559410615</v>
      </c>
      <c r="R257" s="15">
        <f>SUM(R255:R256)</f>
        <v>736</v>
      </c>
      <c r="S257" s="131">
        <f>SUM(S255:S256)</f>
        <v>736</v>
      </c>
      <c r="T257" s="15">
        <f>SUM(T255:T256)</f>
        <v>0</v>
      </c>
    </row>
    <row r="258" spans="1:20" ht="12.75">
      <c r="A258" s="33"/>
      <c r="B258" s="48"/>
      <c r="C258" s="66"/>
      <c r="D258" s="66"/>
      <c r="E258" s="61"/>
      <c r="F258" s="15"/>
      <c r="G258" s="16"/>
      <c r="H258" s="15"/>
      <c r="I258" s="15"/>
      <c r="J258" s="15"/>
      <c r="K258" s="15"/>
      <c r="L258" s="15"/>
      <c r="M258" s="15"/>
      <c r="N258" s="15"/>
      <c r="O258" s="15"/>
      <c r="P258" s="15"/>
      <c r="Q258" s="125"/>
      <c r="R258" s="129"/>
      <c r="S258" s="130"/>
      <c r="T258" s="129"/>
    </row>
    <row r="259" spans="1:20" ht="12.75">
      <c r="A259" s="33"/>
      <c r="B259" s="94" t="s">
        <v>241</v>
      </c>
      <c r="C259" s="66"/>
      <c r="D259" s="66"/>
      <c r="E259" s="61"/>
      <c r="F259" s="15"/>
      <c r="G259" s="16"/>
      <c r="H259" s="15"/>
      <c r="I259" s="15"/>
      <c r="J259" s="15"/>
      <c r="K259" s="15"/>
      <c r="L259" s="15"/>
      <c r="M259" s="15"/>
      <c r="N259" s="15"/>
      <c r="O259" s="15"/>
      <c r="P259" s="15"/>
      <c r="Q259" s="125"/>
      <c r="R259" s="129"/>
      <c r="S259" s="130"/>
      <c r="T259" s="129"/>
    </row>
    <row r="260" spans="1:20" ht="24">
      <c r="A260" s="123" t="s">
        <v>242</v>
      </c>
      <c r="B260" s="42" t="s">
        <v>20</v>
      </c>
      <c r="C260" s="66"/>
      <c r="D260" s="66"/>
      <c r="E260" s="61"/>
      <c r="F260" s="15"/>
      <c r="G260" s="16"/>
      <c r="H260" s="15"/>
      <c r="I260" s="15"/>
      <c r="J260" s="15"/>
      <c r="K260" s="15"/>
      <c r="L260" s="15"/>
      <c r="M260" s="15"/>
      <c r="N260" s="17"/>
      <c r="O260" s="17">
        <v>11296</v>
      </c>
      <c r="P260" s="17">
        <v>11296</v>
      </c>
      <c r="Q260" s="125"/>
      <c r="R260" s="129"/>
      <c r="S260" s="130"/>
      <c r="T260" s="129"/>
    </row>
    <row r="261" spans="1:20" ht="12.75">
      <c r="A261" s="54"/>
      <c r="B261" s="34" t="s">
        <v>25</v>
      </c>
      <c r="C261" s="66"/>
      <c r="D261" s="66"/>
      <c r="E261" s="61"/>
      <c r="F261" s="15"/>
      <c r="G261" s="16"/>
      <c r="H261" s="15"/>
      <c r="I261" s="15"/>
      <c r="J261" s="15"/>
      <c r="K261" s="15"/>
      <c r="L261" s="15"/>
      <c r="M261" s="15"/>
      <c r="N261" s="17"/>
      <c r="O261" s="17">
        <v>7198</v>
      </c>
      <c r="P261" s="17">
        <v>7197</v>
      </c>
      <c r="Q261" s="125"/>
      <c r="R261" s="129"/>
      <c r="S261" s="130"/>
      <c r="T261" s="129"/>
    </row>
    <row r="262" spans="1:20" ht="12.75">
      <c r="A262" s="33" t="s">
        <v>28</v>
      </c>
      <c r="B262" s="34" t="s">
        <v>29</v>
      </c>
      <c r="C262" s="66"/>
      <c r="D262" s="66"/>
      <c r="E262" s="61"/>
      <c r="F262" s="15"/>
      <c r="G262" s="16"/>
      <c r="H262" s="15"/>
      <c r="I262" s="15"/>
      <c r="J262" s="15"/>
      <c r="K262" s="15"/>
      <c r="L262" s="15"/>
      <c r="M262" s="15"/>
      <c r="N262" s="17"/>
      <c r="O262" s="17">
        <v>2292</v>
      </c>
      <c r="P262" s="17">
        <v>2292</v>
      </c>
      <c r="Q262" s="125"/>
      <c r="R262" s="129"/>
      <c r="S262" s="130"/>
      <c r="T262" s="129"/>
    </row>
    <row r="263" spans="1:20" ht="12.75">
      <c r="A263" s="33"/>
      <c r="B263" s="48" t="s">
        <v>14</v>
      </c>
      <c r="C263" s="66"/>
      <c r="D263" s="66"/>
      <c r="E263" s="61"/>
      <c r="F263" s="15"/>
      <c r="G263" s="16"/>
      <c r="H263" s="15"/>
      <c r="I263" s="15"/>
      <c r="J263" s="15"/>
      <c r="K263" s="15"/>
      <c r="L263" s="15"/>
      <c r="M263" s="15"/>
      <c r="N263" s="15"/>
      <c r="O263" s="15">
        <f>SUM(O260:O262)</f>
        <v>20786</v>
      </c>
      <c r="P263" s="15">
        <f>SUM(P260:P262)</f>
        <v>20785</v>
      </c>
      <c r="Q263" s="125"/>
      <c r="R263" s="129"/>
      <c r="S263" s="130"/>
      <c r="T263" s="129"/>
    </row>
    <row r="264" spans="1:20" ht="12.75">
      <c r="A264" s="33"/>
      <c r="B264" s="48"/>
      <c r="C264" s="66"/>
      <c r="D264" s="66"/>
      <c r="E264" s="61"/>
      <c r="F264" s="15"/>
      <c r="G264" s="16"/>
      <c r="H264" s="15"/>
      <c r="I264" s="15"/>
      <c r="J264" s="15"/>
      <c r="K264" s="15"/>
      <c r="L264" s="15"/>
      <c r="M264" s="15"/>
      <c r="N264" s="15"/>
      <c r="O264" s="15"/>
      <c r="P264" s="15"/>
      <c r="Q264" s="125"/>
      <c r="R264" s="129"/>
      <c r="S264" s="130"/>
      <c r="T264" s="129"/>
    </row>
    <row r="265" spans="1:20" ht="12.75">
      <c r="A265" s="143"/>
      <c r="B265" s="127" t="s">
        <v>37</v>
      </c>
      <c r="C265" s="146"/>
      <c r="D265" s="85"/>
      <c r="E265" s="138"/>
      <c r="F265" s="17">
        <v>0</v>
      </c>
      <c r="G265" s="21"/>
      <c r="H265" s="17"/>
      <c r="I265" s="17"/>
      <c r="J265" s="17"/>
      <c r="K265" s="17"/>
      <c r="L265" s="17"/>
      <c r="M265" s="17"/>
      <c r="N265" s="17"/>
      <c r="O265" s="17"/>
      <c r="P265" s="17"/>
      <c r="Q265" s="125"/>
      <c r="R265" s="129"/>
      <c r="S265" s="130"/>
      <c r="T265" s="129"/>
    </row>
    <row r="266" spans="1:20" ht="12.75">
      <c r="A266" s="143"/>
      <c r="B266" s="87" t="s">
        <v>91</v>
      </c>
      <c r="C266" s="146"/>
      <c r="D266" s="85"/>
      <c r="E266" s="138"/>
      <c r="G266" s="21"/>
      <c r="H266" s="17"/>
      <c r="I266" s="17"/>
      <c r="J266" s="17"/>
      <c r="K266" s="17"/>
      <c r="L266" s="17"/>
      <c r="M266" s="17"/>
      <c r="N266" s="17"/>
      <c r="O266" s="17"/>
      <c r="P266" s="17"/>
      <c r="Q266" s="125"/>
      <c r="R266" s="129"/>
      <c r="S266" s="130"/>
      <c r="T266" s="129"/>
    </row>
    <row r="267" spans="1:20" ht="24">
      <c r="A267" s="43" t="s">
        <v>154</v>
      </c>
      <c r="B267" s="86" t="s">
        <v>22</v>
      </c>
      <c r="C267" s="32">
        <v>2925</v>
      </c>
      <c r="D267" s="32">
        <v>2000</v>
      </c>
      <c r="E267" s="32">
        <v>2000</v>
      </c>
      <c r="G267" s="17">
        <v>110</v>
      </c>
      <c r="H267" s="17">
        <v>629</v>
      </c>
      <c r="I267" s="17">
        <v>629</v>
      </c>
      <c r="J267" s="17">
        <v>409</v>
      </c>
      <c r="K267" s="17">
        <v>1000</v>
      </c>
      <c r="L267" s="17">
        <v>1176</v>
      </c>
      <c r="M267" s="17">
        <v>268</v>
      </c>
      <c r="N267" s="17">
        <v>0</v>
      </c>
      <c r="O267" s="17">
        <v>9969</v>
      </c>
      <c r="P267" s="17">
        <v>9969</v>
      </c>
      <c r="Q267" s="125"/>
      <c r="R267" s="129">
        <v>5400</v>
      </c>
      <c r="S267" s="130">
        <v>59</v>
      </c>
      <c r="T267" s="129">
        <v>0</v>
      </c>
    </row>
    <row r="268" spans="1:20" ht="12.75">
      <c r="A268" s="54"/>
      <c r="B268" s="34" t="s">
        <v>92</v>
      </c>
      <c r="C268" s="32">
        <v>22800</v>
      </c>
      <c r="D268" s="32">
        <v>10000</v>
      </c>
      <c r="E268" s="32">
        <v>8000</v>
      </c>
      <c r="F268" s="17">
        <v>6000</v>
      </c>
      <c r="G268" s="17">
        <v>5890</v>
      </c>
      <c r="H268" s="17">
        <v>15371</v>
      </c>
      <c r="I268" s="17">
        <v>15371</v>
      </c>
      <c r="J268" s="17">
        <v>15238</v>
      </c>
      <c r="K268" s="17">
        <v>25000</v>
      </c>
      <c r="L268" s="17">
        <v>13144</v>
      </c>
      <c r="M268" s="17">
        <v>6731</v>
      </c>
      <c r="N268" s="17">
        <v>7000</v>
      </c>
      <c r="O268" s="17">
        <v>7838</v>
      </c>
      <c r="P268" s="17">
        <v>7838</v>
      </c>
      <c r="Q268" s="125">
        <f t="shared" si="12"/>
        <v>100</v>
      </c>
      <c r="R268" s="129">
        <v>8600</v>
      </c>
      <c r="S268" s="130">
        <v>3819</v>
      </c>
      <c r="T268" s="129">
        <v>4000</v>
      </c>
    </row>
    <row r="269" spans="1:20" ht="12.75">
      <c r="A269" s="33"/>
      <c r="B269" s="48" t="s">
        <v>14</v>
      </c>
      <c r="C269" s="32">
        <v>25725</v>
      </c>
      <c r="D269" s="48">
        <v>12000</v>
      </c>
      <c r="E269" s="48">
        <v>10000</v>
      </c>
      <c r="F269" s="15">
        <f>SUM(F265:F268)</f>
        <v>6000</v>
      </c>
      <c r="G269" s="15">
        <f aca="true" t="shared" si="16" ref="G269:P269">SUM(G267:G268)</f>
        <v>6000</v>
      </c>
      <c r="H269" s="15">
        <f t="shared" si="16"/>
        <v>16000</v>
      </c>
      <c r="I269" s="15">
        <f t="shared" si="16"/>
        <v>16000</v>
      </c>
      <c r="J269" s="15">
        <f t="shared" si="16"/>
        <v>15647</v>
      </c>
      <c r="K269" s="15">
        <f t="shared" si="16"/>
        <v>26000</v>
      </c>
      <c r="L269" s="15">
        <f t="shared" si="16"/>
        <v>14320</v>
      </c>
      <c r="M269" s="15">
        <f t="shared" si="16"/>
        <v>6999</v>
      </c>
      <c r="N269" s="15">
        <f t="shared" si="16"/>
        <v>7000</v>
      </c>
      <c r="O269" s="15">
        <f t="shared" si="16"/>
        <v>17807</v>
      </c>
      <c r="P269" s="15">
        <f t="shared" si="16"/>
        <v>17807</v>
      </c>
      <c r="Q269" s="126">
        <f t="shared" si="12"/>
        <v>100</v>
      </c>
      <c r="R269" s="15">
        <f>SUM(R267:R268)</f>
        <v>14000</v>
      </c>
      <c r="S269" s="131">
        <f>SUM(S267:S268)</f>
        <v>3878</v>
      </c>
      <c r="T269" s="15">
        <f>SUM(T267:T268)</f>
        <v>4000</v>
      </c>
    </row>
    <row r="270" spans="1:20" ht="36" customHeight="1" hidden="1">
      <c r="A270" s="39"/>
      <c r="B270" s="53" t="s">
        <v>170</v>
      </c>
      <c r="C270" s="65"/>
      <c r="D270" s="66"/>
      <c r="E270" s="66"/>
      <c r="F270" s="15">
        <v>0</v>
      </c>
      <c r="G270" s="21"/>
      <c r="H270" s="17"/>
      <c r="I270" s="17"/>
      <c r="J270" s="17"/>
      <c r="K270" s="17"/>
      <c r="L270" s="17"/>
      <c r="M270" s="17"/>
      <c r="N270" s="17"/>
      <c r="O270" s="17"/>
      <c r="P270" s="17"/>
      <c r="Q270" s="125" t="e">
        <f t="shared" si="12"/>
        <v>#DIV/0!</v>
      </c>
      <c r="R270" s="129"/>
      <c r="S270" s="130"/>
      <c r="T270" s="129"/>
    </row>
    <row r="271" spans="1:20" ht="12.75" customHeight="1" hidden="1">
      <c r="A271" s="54"/>
      <c r="B271" s="87" t="s">
        <v>23</v>
      </c>
      <c r="C271" s="32">
        <v>1074</v>
      </c>
      <c r="D271" s="32">
        <v>5000</v>
      </c>
      <c r="E271" s="32">
        <v>6000</v>
      </c>
      <c r="F271" s="17"/>
      <c r="G271" s="17">
        <v>0</v>
      </c>
      <c r="H271" s="17"/>
      <c r="I271" s="17"/>
      <c r="J271" s="17"/>
      <c r="K271" s="17"/>
      <c r="L271" s="17"/>
      <c r="M271" s="17"/>
      <c r="N271" s="17"/>
      <c r="O271" s="17"/>
      <c r="P271" s="17"/>
      <c r="Q271" s="125" t="e">
        <f t="shared" si="12"/>
        <v>#DIV/0!</v>
      </c>
      <c r="R271" s="129"/>
      <c r="S271" s="130"/>
      <c r="T271" s="129"/>
    </row>
    <row r="272" spans="1:20" ht="12.75" customHeight="1" hidden="1">
      <c r="A272" s="33"/>
      <c r="B272" s="48" t="s">
        <v>14</v>
      </c>
      <c r="C272" s="32">
        <v>1074</v>
      </c>
      <c r="D272" s="48">
        <v>5000</v>
      </c>
      <c r="E272" s="48">
        <v>6000</v>
      </c>
      <c r="F272" s="21"/>
      <c r="G272" s="15">
        <v>0</v>
      </c>
      <c r="H272" s="17"/>
      <c r="I272" s="17"/>
      <c r="J272" s="17"/>
      <c r="K272" s="17"/>
      <c r="L272" s="17"/>
      <c r="M272" s="17"/>
      <c r="N272" s="17"/>
      <c r="O272" s="17"/>
      <c r="P272" s="17"/>
      <c r="Q272" s="125" t="e">
        <f t="shared" si="12"/>
        <v>#DIV/0!</v>
      </c>
      <c r="R272" s="129"/>
      <c r="S272" s="130"/>
      <c r="T272" s="129"/>
    </row>
    <row r="273" spans="1:20" ht="12.75">
      <c r="A273" s="33"/>
      <c r="B273" s="48"/>
      <c r="C273" s="32"/>
      <c r="D273" s="48"/>
      <c r="E273" s="48"/>
      <c r="F273" s="21"/>
      <c r="G273" s="15"/>
      <c r="H273" s="17"/>
      <c r="I273" s="17"/>
      <c r="J273" s="17"/>
      <c r="K273" s="17"/>
      <c r="L273" s="17"/>
      <c r="M273" s="17"/>
      <c r="N273" s="17"/>
      <c r="O273" s="17"/>
      <c r="P273" s="17"/>
      <c r="Q273" s="125"/>
      <c r="R273" s="129"/>
      <c r="S273" s="130"/>
      <c r="T273" s="129"/>
    </row>
    <row r="274" spans="1:20" ht="12.75">
      <c r="A274" s="33"/>
      <c r="B274" s="48" t="s">
        <v>229</v>
      </c>
      <c r="C274" s="32"/>
      <c r="D274" s="48"/>
      <c r="E274" s="48"/>
      <c r="F274" s="21"/>
      <c r="G274" s="15"/>
      <c r="H274" s="17"/>
      <c r="I274" s="17"/>
      <c r="J274" s="17"/>
      <c r="K274" s="17"/>
      <c r="L274" s="17"/>
      <c r="M274" s="17"/>
      <c r="N274" s="17"/>
      <c r="O274" s="17"/>
      <c r="P274" s="17"/>
      <c r="Q274" s="125"/>
      <c r="R274" s="129"/>
      <c r="S274" s="130"/>
      <c r="T274" s="129"/>
    </row>
    <row r="275" spans="1:20" ht="24">
      <c r="A275" s="43" t="s">
        <v>154</v>
      </c>
      <c r="B275" s="86" t="s">
        <v>22</v>
      </c>
      <c r="C275" s="32"/>
      <c r="D275" s="48"/>
      <c r="E275" s="48"/>
      <c r="F275" s="21"/>
      <c r="G275" s="15"/>
      <c r="H275" s="17"/>
      <c r="I275" s="17"/>
      <c r="J275" s="17"/>
      <c r="K275" s="17"/>
      <c r="L275" s="17">
        <v>500</v>
      </c>
      <c r="M275" s="17">
        <v>303</v>
      </c>
      <c r="N275" s="17"/>
      <c r="O275" s="17"/>
      <c r="P275" s="17"/>
      <c r="Q275" s="125"/>
      <c r="R275" s="129"/>
      <c r="S275" s="130"/>
      <c r="T275" s="129"/>
    </row>
    <row r="276" spans="1:20" ht="12.75">
      <c r="A276" s="54"/>
      <c r="B276" s="34" t="s">
        <v>92</v>
      </c>
      <c r="C276" s="32"/>
      <c r="D276" s="48"/>
      <c r="E276" s="48"/>
      <c r="F276" s="21"/>
      <c r="G276" s="15"/>
      <c r="H276" s="17"/>
      <c r="I276" s="17"/>
      <c r="J276" s="17"/>
      <c r="K276" s="17"/>
      <c r="L276" s="17">
        <v>11180</v>
      </c>
      <c r="M276" s="17">
        <v>10805</v>
      </c>
      <c r="N276" s="17">
        <v>11000</v>
      </c>
      <c r="O276" s="17">
        <v>193</v>
      </c>
      <c r="P276" s="17">
        <v>167</v>
      </c>
      <c r="Q276" s="125">
        <f t="shared" si="12"/>
        <v>86.52849740932642</v>
      </c>
      <c r="R276" s="129"/>
      <c r="S276" s="130"/>
      <c r="T276" s="129"/>
    </row>
    <row r="277" spans="1:20" ht="12.75">
      <c r="A277" s="81"/>
      <c r="B277" s="81"/>
      <c r="C277" s="81"/>
      <c r="D277" s="81"/>
      <c r="E277" s="81"/>
      <c r="F277" s="17">
        <v>0</v>
      </c>
      <c r="G277" s="17"/>
      <c r="H277" s="17"/>
      <c r="I277" s="17"/>
      <c r="J277" s="17"/>
      <c r="K277" s="17"/>
      <c r="L277" s="15">
        <f>SUM(L275:L276)</f>
        <v>11680</v>
      </c>
      <c r="M277" s="15">
        <f>SUM(M275:M276)</f>
        <v>11108</v>
      </c>
      <c r="N277" s="15">
        <f>SUM(N276)</f>
        <v>11000</v>
      </c>
      <c r="O277" s="15">
        <f>SUM(O276)</f>
        <v>193</v>
      </c>
      <c r="P277" s="15">
        <f>SUM(P276)</f>
        <v>167</v>
      </c>
      <c r="Q277" s="126">
        <f t="shared" si="12"/>
        <v>86.52849740932642</v>
      </c>
      <c r="R277" s="129"/>
      <c r="S277" s="130"/>
      <c r="T277" s="129"/>
    </row>
    <row r="278" spans="1:20" ht="12.75">
      <c r="A278" s="81"/>
      <c r="B278" s="81"/>
      <c r="C278" s="92"/>
      <c r="D278" s="92"/>
      <c r="E278" s="92"/>
      <c r="F278" s="20"/>
      <c r="G278" s="21"/>
      <c r="H278" s="17"/>
      <c r="I278" s="17"/>
      <c r="J278" s="17"/>
      <c r="K278" s="17"/>
      <c r="L278" s="15"/>
      <c r="M278" s="15"/>
      <c r="N278" s="15"/>
      <c r="O278" s="15"/>
      <c r="P278" s="15"/>
      <c r="Q278" s="125"/>
      <c r="R278" s="129"/>
      <c r="S278" s="130"/>
      <c r="T278" s="129"/>
    </row>
    <row r="279" spans="1:20" ht="24">
      <c r="A279" s="81"/>
      <c r="B279" s="82" t="s">
        <v>230</v>
      </c>
      <c r="C279" s="92"/>
      <c r="D279" s="92"/>
      <c r="E279" s="92"/>
      <c r="F279" s="20"/>
      <c r="G279" s="21"/>
      <c r="H279" s="17"/>
      <c r="I279" s="17"/>
      <c r="J279" s="17"/>
      <c r="K279" s="17"/>
      <c r="L279" s="15"/>
      <c r="M279" s="15"/>
      <c r="N279" s="15"/>
      <c r="O279" s="15"/>
      <c r="P279" s="15"/>
      <c r="Q279" s="125"/>
      <c r="R279" s="129"/>
      <c r="S279" s="130"/>
      <c r="T279" s="129"/>
    </row>
    <row r="280" spans="1:20" ht="24">
      <c r="A280" s="124" t="s">
        <v>231</v>
      </c>
      <c r="B280" s="86" t="s">
        <v>22</v>
      </c>
      <c r="C280" s="92"/>
      <c r="D280" s="92"/>
      <c r="E280" s="92"/>
      <c r="F280" s="20"/>
      <c r="G280" s="21"/>
      <c r="H280" s="17"/>
      <c r="I280" s="17"/>
      <c r="J280" s="17"/>
      <c r="K280" s="17"/>
      <c r="L280" s="17">
        <v>2320</v>
      </c>
      <c r="M280" s="17">
        <v>2320</v>
      </c>
      <c r="N280" s="17">
        <v>2000</v>
      </c>
      <c r="O280" s="17">
        <v>1464</v>
      </c>
      <c r="P280" s="17">
        <v>1461</v>
      </c>
      <c r="Q280" s="125">
        <f t="shared" si="12"/>
        <v>99.79508196721312</v>
      </c>
      <c r="R280" s="129"/>
      <c r="S280" s="130"/>
      <c r="T280" s="129"/>
    </row>
    <row r="281" spans="1:20" ht="12.75">
      <c r="A281" s="82"/>
      <c r="B281" s="81" t="s">
        <v>25</v>
      </c>
      <c r="C281" s="92"/>
      <c r="D281" s="92"/>
      <c r="E281" s="92"/>
      <c r="F281" s="20"/>
      <c r="G281" s="21"/>
      <c r="H281" s="17"/>
      <c r="I281" s="17"/>
      <c r="J281" s="17"/>
      <c r="K281" s="17"/>
      <c r="L281" s="17">
        <v>16232</v>
      </c>
      <c r="M281" s="17">
        <v>11068</v>
      </c>
      <c r="N281" s="17">
        <v>30000</v>
      </c>
      <c r="O281" s="17">
        <v>7516</v>
      </c>
      <c r="P281" s="17">
        <v>7493</v>
      </c>
      <c r="Q281" s="125">
        <f t="shared" si="12"/>
        <v>99.69398616285258</v>
      </c>
      <c r="R281" s="129"/>
      <c r="S281" s="130"/>
      <c r="T281" s="129"/>
    </row>
    <row r="282" spans="1:20" ht="12.75">
      <c r="A282" s="82" t="s">
        <v>190</v>
      </c>
      <c r="B282" s="81" t="s">
        <v>46</v>
      </c>
      <c r="C282" s="92"/>
      <c r="D282" s="92"/>
      <c r="E282" s="92"/>
      <c r="F282" s="20"/>
      <c r="G282" s="21"/>
      <c r="H282" s="17"/>
      <c r="I282" s="17"/>
      <c r="J282" s="17"/>
      <c r="K282" s="17"/>
      <c r="L282" s="17">
        <v>27937</v>
      </c>
      <c r="M282" s="17">
        <v>25545</v>
      </c>
      <c r="N282" s="17">
        <v>0</v>
      </c>
      <c r="O282" s="17">
        <v>0</v>
      </c>
      <c r="P282" s="17">
        <v>0</v>
      </c>
      <c r="Q282" s="125"/>
      <c r="R282" s="129"/>
      <c r="S282" s="130"/>
      <c r="T282" s="129"/>
    </row>
    <row r="283" spans="1:20" ht="12.75">
      <c r="A283" s="81"/>
      <c r="B283" s="81"/>
      <c r="C283" s="92"/>
      <c r="D283" s="92"/>
      <c r="E283" s="92"/>
      <c r="F283" s="20"/>
      <c r="G283" s="21"/>
      <c r="H283" s="17"/>
      <c r="I283" s="17"/>
      <c r="J283" s="17"/>
      <c r="K283" s="17"/>
      <c r="L283" s="15">
        <f>SUM(L280:L282)</f>
        <v>46489</v>
      </c>
      <c r="M283" s="15">
        <f>SUM(M280:M282)</f>
        <v>38933</v>
      </c>
      <c r="N283" s="15">
        <f>SUM(N280:N282)</f>
        <v>32000</v>
      </c>
      <c r="O283" s="15">
        <f>SUM(O280:O282)</f>
        <v>8980</v>
      </c>
      <c r="P283" s="15">
        <f>SUM(P280:P282)</f>
        <v>8954</v>
      </c>
      <c r="Q283" s="126">
        <f t="shared" si="12"/>
        <v>99.71046770601336</v>
      </c>
      <c r="R283" s="129"/>
      <c r="S283" s="130"/>
      <c r="T283" s="129"/>
    </row>
    <row r="284" spans="1:20" ht="12.75">
      <c r="A284" s="81"/>
      <c r="B284" s="81"/>
      <c r="C284" s="92"/>
      <c r="D284" s="92"/>
      <c r="E284" s="92"/>
      <c r="F284" s="20"/>
      <c r="G284" s="21"/>
      <c r="H284" s="17"/>
      <c r="I284" s="17"/>
      <c r="J284" s="17"/>
      <c r="K284" s="17"/>
      <c r="L284" s="15"/>
      <c r="M284" s="15"/>
      <c r="N284" s="15"/>
      <c r="O284" s="15"/>
      <c r="P284" s="15"/>
      <c r="Q284" s="125"/>
      <c r="R284" s="129"/>
      <c r="S284" s="130"/>
      <c r="T284" s="129"/>
    </row>
    <row r="285" spans="1:20" ht="12.75">
      <c r="A285" s="81"/>
      <c r="B285" s="81"/>
      <c r="C285" s="92"/>
      <c r="D285" s="92"/>
      <c r="E285" s="92"/>
      <c r="F285" s="20"/>
      <c r="G285" s="21"/>
      <c r="H285" s="17"/>
      <c r="I285" s="17"/>
      <c r="J285" s="17"/>
      <c r="K285" s="17"/>
      <c r="L285" s="15"/>
      <c r="M285" s="15"/>
      <c r="N285" s="15"/>
      <c r="O285" s="15"/>
      <c r="P285" s="15"/>
      <c r="Q285" s="125"/>
      <c r="R285" s="129"/>
      <c r="S285" s="130"/>
      <c r="T285" s="129"/>
    </row>
    <row r="286" spans="1:20" ht="12.75">
      <c r="A286" s="39"/>
      <c r="B286" s="84" t="s">
        <v>93</v>
      </c>
      <c r="C286" s="65"/>
      <c r="D286" s="66"/>
      <c r="E286" s="66"/>
      <c r="G286" s="21"/>
      <c r="H286" s="17"/>
      <c r="I286" s="17"/>
      <c r="J286" s="17"/>
      <c r="K286" s="17"/>
      <c r="L286" s="17"/>
      <c r="M286" s="17"/>
      <c r="N286" s="17"/>
      <c r="O286" s="17"/>
      <c r="P286" s="17"/>
      <c r="Q286" s="125"/>
      <c r="R286" s="129"/>
      <c r="S286" s="130"/>
      <c r="T286" s="129"/>
    </row>
    <row r="287" spans="1:20" ht="24">
      <c r="A287" s="59" t="s">
        <v>154</v>
      </c>
      <c r="B287" s="34" t="s">
        <v>20</v>
      </c>
      <c r="C287" s="66"/>
      <c r="D287" s="66"/>
      <c r="E287" s="66"/>
      <c r="G287" s="21"/>
      <c r="H287" s="17">
        <v>0</v>
      </c>
      <c r="I287" s="17">
        <v>3310</v>
      </c>
      <c r="J287" s="17">
        <v>3246</v>
      </c>
      <c r="K287" s="17">
        <v>0</v>
      </c>
      <c r="L287" s="17">
        <v>140</v>
      </c>
      <c r="M287" s="17">
        <v>38</v>
      </c>
      <c r="N287" s="17">
        <v>0</v>
      </c>
      <c r="O287" s="17">
        <v>1671</v>
      </c>
      <c r="P287" s="17">
        <v>1665</v>
      </c>
      <c r="Q287" s="125"/>
      <c r="R287" s="129">
        <v>5000</v>
      </c>
      <c r="S287" s="130">
        <v>0</v>
      </c>
      <c r="T287" s="129">
        <v>0</v>
      </c>
    </row>
    <row r="288" spans="1:20" ht="12.75">
      <c r="A288" s="54"/>
      <c r="B288" s="86" t="s">
        <v>25</v>
      </c>
      <c r="C288" s="32">
        <v>18406</v>
      </c>
      <c r="D288" s="32">
        <v>17000</v>
      </c>
      <c r="E288" s="32">
        <v>7000</v>
      </c>
      <c r="F288" s="15"/>
      <c r="G288" s="17">
        <v>0</v>
      </c>
      <c r="H288" s="17">
        <v>0</v>
      </c>
      <c r="I288" s="17">
        <v>19046</v>
      </c>
      <c r="J288" s="17">
        <v>19045</v>
      </c>
      <c r="K288" s="17">
        <v>30000</v>
      </c>
      <c r="L288" s="17">
        <v>22580</v>
      </c>
      <c r="M288" s="17">
        <v>20628</v>
      </c>
      <c r="N288" s="17">
        <v>30000</v>
      </c>
      <c r="O288" s="17">
        <v>34283</v>
      </c>
      <c r="P288" s="17">
        <v>34279</v>
      </c>
      <c r="Q288" s="125">
        <f t="shared" si="12"/>
        <v>99.98833240964909</v>
      </c>
      <c r="R288" s="129">
        <v>36000</v>
      </c>
      <c r="S288" s="130">
        <v>5230</v>
      </c>
      <c r="T288" s="129">
        <v>5000</v>
      </c>
    </row>
    <row r="289" spans="1:20" ht="12.75">
      <c r="A289" s="33" t="s">
        <v>28</v>
      </c>
      <c r="B289" s="86" t="s">
        <v>46</v>
      </c>
      <c r="C289" s="32">
        <v>1027474</v>
      </c>
      <c r="D289" s="32">
        <v>305037</v>
      </c>
      <c r="E289" s="32">
        <v>591635</v>
      </c>
      <c r="F289" s="17">
        <v>83540</v>
      </c>
      <c r="G289" s="17">
        <v>69540</v>
      </c>
      <c r="H289" s="17">
        <v>137946</v>
      </c>
      <c r="I289" s="17">
        <v>159146</v>
      </c>
      <c r="J289" s="17">
        <v>107727</v>
      </c>
      <c r="K289" s="17">
        <v>101446</v>
      </c>
      <c r="L289" s="17">
        <v>94402</v>
      </c>
      <c r="M289" s="17">
        <v>84788</v>
      </c>
      <c r="N289" s="17">
        <v>6200</v>
      </c>
      <c r="O289" s="17">
        <v>6200</v>
      </c>
      <c r="P289" s="17">
        <v>6000</v>
      </c>
      <c r="Q289" s="125">
        <f t="shared" si="12"/>
        <v>96.7741935483871</v>
      </c>
      <c r="R289" s="129">
        <v>7400</v>
      </c>
      <c r="S289" s="130">
        <v>0</v>
      </c>
      <c r="T289" s="129">
        <v>0</v>
      </c>
    </row>
    <row r="290" spans="1:20" ht="12.75">
      <c r="A290" s="33"/>
      <c r="B290" s="48" t="s">
        <v>14</v>
      </c>
      <c r="C290" s="32">
        <v>1045880</v>
      </c>
      <c r="D290" s="48">
        <f>SUM(D288:D289)</f>
        <v>322037</v>
      </c>
      <c r="E290" s="48">
        <f>SUM(E288:E289)</f>
        <v>598635</v>
      </c>
      <c r="F290" s="16">
        <v>83540</v>
      </c>
      <c r="G290" s="15">
        <f>SUM(G288:G289)</f>
        <v>69540</v>
      </c>
      <c r="H290" s="15">
        <f aca="true" t="shared" si="17" ref="H290:P290">SUM(H287:H289)</f>
        <v>137946</v>
      </c>
      <c r="I290" s="15">
        <f t="shared" si="17"/>
        <v>181502</v>
      </c>
      <c r="J290" s="15">
        <f t="shared" si="17"/>
        <v>130018</v>
      </c>
      <c r="K290" s="15">
        <f t="shared" si="17"/>
        <v>131446</v>
      </c>
      <c r="L290" s="15">
        <f t="shared" si="17"/>
        <v>117122</v>
      </c>
      <c r="M290" s="15">
        <f t="shared" si="17"/>
        <v>105454</v>
      </c>
      <c r="N290" s="15">
        <f t="shared" si="17"/>
        <v>36200</v>
      </c>
      <c r="O290" s="15">
        <f t="shared" si="17"/>
        <v>42154</v>
      </c>
      <c r="P290" s="15">
        <f t="shared" si="17"/>
        <v>41944</v>
      </c>
      <c r="Q290" s="126">
        <f t="shared" si="12"/>
        <v>99.5018266356692</v>
      </c>
      <c r="R290" s="15">
        <f>SUM(R287:R289)</f>
        <v>48400</v>
      </c>
      <c r="S290" s="131">
        <f>SUM(S287:S289)</f>
        <v>5230</v>
      </c>
      <c r="T290" s="15">
        <f>SUM(T287:T289)</f>
        <v>5000</v>
      </c>
    </row>
    <row r="291" spans="1:20" ht="12.75">
      <c r="A291" s="33"/>
      <c r="B291" s="87"/>
      <c r="C291" s="32"/>
      <c r="D291" s="32"/>
      <c r="E291" s="48"/>
      <c r="F291" s="21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25"/>
      <c r="R291" s="129"/>
      <c r="S291" s="130"/>
      <c r="T291" s="129"/>
    </row>
    <row r="292" spans="1:20" ht="12.75">
      <c r="A292" s="39"/>
      <c r="B292" s="84" t="s">
        <v>94</v>
      </c>
      <c r="C292" s="65"/>
      <c r="D292" s="66"/>
      <c r="E292" s="66"/>
      <c r="F292" s="17"/>
      <c r="G292" s="21"/>
      <c r="H292" s="17"/>
      <c r="I292" s="17"/>
      <c r="J292" s="17"/>
      <c r="K292" s="17"/>
      <c r="L292" s="17"/>
      <c r="M292" s="17"/>
      <c r="N292" s="17"/>
      <c r="O292" s="17"/>
      <c r="P292" s="17"/>
      <c r="Q292" s="125"/>
      <c r="R292" s="129"/>
      <c r="S292" s="130"/>
      <c r="T292" s="129"/>
    </row>
    <row r="293" spans="1:20" ht="12.75">
      <c r="A293" s="59" t="s">
        <v>154</v>
      </c>
      <c r="B293" s="103" t="s">
        <v>188</v>
      </c>
      <c r="C293" s="66"/>
      <c r="D293" s="66"/>
      <c r="E293" s="66">
        <v>2725</v>
      </c>
      <c r="F293" s="17">
        <v>24060</v>
      </c>
      <c r="G293" s="21">
        <v>17336</v>
      </c>
      <c r="H293" s="17">
        <v>16725</v>
      </c>
      <c r="I293" s="17">
        <v>16725</v>
      </c>
      <c r="J293" s="17">
        <v>14103</v>
      </c>
      <c r="K293" s="17">
        <v>14300</v>
      </c>
      <c r="L293" s="17">
        <v>14360</v>
      </c>
      <c r="M293" s="17">
        <v>14254</v>
      </c>
      <c r="N293" s="17">
        <v>14300</v>
      </c>
      <c r="O293" s="17">
        <v>16796</v>
      </c>
      <c r="P293" s="17">
        <v>16188</v>
      </c>
      <c r="Q293" s="125">
        <f t="shared" si="12"/>
        <v>96.38009049773756</v>
      </c>
      <c r="R293" s="129">
        <v>17100</v>
      </c>
      <c r="S293" s="130">
        <v>4693</v>
      </c>
      <c r="T293" s="129">
        <v>18000</v>
      </c>
    </row>
    <row r="294" spans="1:20" ht="12.75">
      <c r="A294" s="54"/>
      <c r="B294" s="86" t="s">
        <v>23</v>
      </c>
      <c r="C294" s="32"/>
      <c r="D294" s="32"/>
      <c r="E294" s="32">
        <v>162275</v>
      </c>
      <c r="F294" s="17">
        <v>140000</v>
      </c>
      <c r="G294" s="17">
        <v>157098</v>
      </c>
      <c r="H294" s="17">
        <v>165000</v>
      </c>
      <c r="I294" s="17">
        <v>146531</v>
      </c>
      <c r="J294" s="17">
        <v>139793</v>
      </c>
      <c r="K294" s="17">
        <v>145000</v>
      </c>
      <c r="L294" s="17">
        <v>109500</v>
      </c>
      <c r="M294" s="17">
        <v>105934</v>
      </c>
      <c r="N294" s="17">
        <v>110000</v>
      </c>
      <c r="O294" s="17">
        <v>93091</v>
      </c>
      <c r="P294" s="17">
        <v>92244</v>
      </c>
      <c r="Q294" s="125">
        <f aca="true" t="shared" si="18" ref="Q294:Q356">SUM(P294/O294*100)</f>
        <v>99.0901376072875</v>
      </c>
      <c r="R294" s="129">
        <v>94900</v>
      </c>
      <c r="S294" s="130">
        <v>61781</v>
      </c>
      <c r="T294" s="129">
        <v>116000</v>
      </c>
    </row>
    <row r="295" spans="1:20" ht="12.75" customHeight="1" hidden="1">
      <c r="A295" s="33"/>
      <c r="B295" s="86"/>
      <c r="C295" s="32"/>
      <c r="D295" s="32"/>
      <c r="E295" s="32"/>
      <c r="F295" s="15">
        <f>SUM(F291:F292)</f>
        <v>0</v>
      </c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25" t="e">
        <f t="shared" si="18"/>
        <v>#DIV/0!</v>
      </c>
      <c r="R295" s="129"/>
      <c r="S295" s="130"/>
      <c r="T295" s="129"/>
    </row>
    <row r="296" spans="1:20" ht="12.75" customHeight="1" hidden="1">
      <c r="A296" s="33"/>
      <c r="B296" s="86"/>
      <c r="C296" s="32"/>
      <c r="D296" s="32"/>
      <c r="E296" s="32"/>
      <c r="F296" s="16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25" t="e">
        <f t="shared" si="18"/>
        <v>#DIV/0!</v>
      </c>
      <c r="R296" s="129"/>
      <c r="S296" s="130"/>
      <c r="T296" s="129"/>
    </row>
    <row r="297" spans="1:20" ht="12.75">
      <c r="A297" s="33" t="s">
        <v>28</v>
      </c>
      <c r="B297" s="86" t="s">
        <v>46</v>
      </c>
      <c r="C297" s="32"/>
      <c r="D297" s="32"/>
      <c r="E297" s="32"/>
      <c r="F297" s="21"/>
      <c r="G297" s="17"/>
      <c r="H297" s="17">
        <v>20000</v>
      </c>
      <c r="I297" s="17">
        <v>26100</v>
      </c>
      <c r="J297" s="17">
        <v>25784</v>
      </c>
      <c r="K297" s="17">
        <v>0</v>
      </c>
      <c r="L297" s="17">
        <v>0</v>
      </c>
      <c r="M297" s="17">
        <v>0</v>
      </c>
      <c r="N297" s="17">
        <v>0</v>
      </c>
      <c r="O297" s="17">
        <v>89447</v>
      </c>
      <c r="P297" s="17">
        <v>89448</v>
      </c>
      <c r="Q297" s="125"/>
      <c r="R297" s="129"/>
      <c r="S297" s="130"/>
      <c r="T297" s="129"/>
    </row>
    <row r="298" spans="1:20" ht="12.75">
      <c r="A298" s="33"/>
      <c r="B298" s="48" t="s">
        <v>14</v>
      </c>
      <c r="C298" s="48" t="s">
        <v>95</v>
      </c>
      <c r="D298" s="48">
        <f>SUM(D295:D296)</f>
        <v>0</v>
      </c>
      <c r="E298" s="48">
        <f>SUM(E293:E296)</f>
        <v>165000</v>
      </c>
      <c r="F298" s="16">
        <f>SUM(F293:F297)</f>
        <v>164060</v>
      </c>
      <c r="G298" s="15">
        <f>SUM(G293:G294)</f>
        <v>174434</v>
      </c>
      <c r="H298" s="15">
        <f aca="true" t="shared" si="19" ref="H298:P298">SUM(H293:H297)</f>
        <v>201725</v>
      </c>
      <c r="I298" s="15">
        <f t="shared" si="19"/>
        <v>189356</v>
      </c>
      <c r="J298" s="15">
        <f t="shared" si="19"/>
        <v>179680</v>
      </c>
      <c r="K298" s="15">
        <f t="shared" si="19"/>
        <v>159300</v>
      </c>
      <c r="L298" s="15">
        <f t="shared" si="19"/>
        <v>123860</v>
      </c>
      <c r="M298" s="15">
        <f t="shared" si="19"/>
        <v>120188</v>
      </c>
      <c r="N298" s="15">
        <f t="shared" si="19"/>
        <v>124300</v>
      </c>
      <c r="O298" s="15">
        <f t="shared" si="19"/>
        <v>199334</v>
      </c>
      <c r="P298" s="15">
        <f t="shared" si="19"/>
        <v>197880</v>
      </c>
      <c r="Q298" s="126">
        <f t="shared" si="18"/>
        <v>99.27057100143479</v>
      </c>
      <c r="R298" s="15">
        <f>SUM(R293:R297)</f>
        <v>112000</v>
      </c>
      <c r="S298" s="131">
        <f>SUM(S293:S297)</f>
        <v>66474</v>
      </c>
      <c r="T298" s="15">
        <f>SUM(T293:T297)</f>
        <v>134000</v>
      </c>
    </row>
    <row r="299" spans="1:20" ht="12.75">
      <c r="A299" s="39"/>
      <c r="B299" s="83" t="s">
        <v>162</v>
      </c>
      <c r="C299" s="88"/>
      <c r="D299" s="61"/>
      <c r="E299" s="61"/>
      <c r="F299" s="17"/>
      <c r="G299" s="16"/>
      <c r="H299" s="17"/>
      <c r="I299" s="17"/>
      <c r="J299" s="17"/>
      <c r="K299" s="17"/>
      <c r="L299" s="17"/>
      <c r="M299" s="17"/>
      <c r="N299" s="17"/>
      <c r="O299" s="17"/>
      <c r="P299" s="17"/>
      <c r="Q299" s="125"/>
      <c r="R299" s="129"/>
      <c r="S299" s="130"/>
      <c r="T299" s="129"/>
    </row>
    <row r="300" spans="1:20" ht="12.75">
      <c r="A300" s="33" t="s">
        <v>154</v>
      </c>
      <c r="B300" s="32" t="s">
        <v>188</v>
      </c>
      <c r="C300" s="61"/>
      <c r="D300" s="61"/>
      <c r="E300" s="61"/>
      <c r="F300" s="17">
        <v>22940</v>
      </c>
      <c r="G300" s="21">
        <v>27203</v>
      </c>
      <c r="H300" s="17">
        <v>43097</v>
      </c>
      <c r="I300" s="17">
        <v>38495</v>
      </c>
      <c r="J300" s="17">
        <v>38349</v>
      </c>
      <c r="K300" s="17">
        <v>40000</v>
      </c>
      <c r="L300" s="17">
        <v>38035</v>
      </c>
      <c r="M300" s="17">
        <v>37937</v>
      </c>
      <c r="N300" s="17">
        <v>42000</v>
      </c>
      <c r="O300" s="17">
        <v>26625</v>
      </c>
      <c r="P300" s="17">
        <v>26176</v>
      </c>
      <c r="Q300" s="125">
        <f t="shared" si="18"/>
        <v>98.31361502347417</v>
      </c>
      <c r="R300" s="129">
        <v>13450</v>
      </c>
      <c r="S300" s="130">
        <v>8273</v>
      </c>
      <c r="T300" s="129">
        <v>0</v>
      </c>
    </row>
    <row r="301" spans="1:20" ht="12.75">
      <c r="A301" s="33"/>
      <c r="B301" s="32" t="s">
        <v>25</v>
      </c>
      <c r="C301" s="61"/>
      <c r="D301" s="61"/>
      <c r="E301" s="61"/>
      <c r="F301" s="17">
        <v>50000</v>
      </c>
      <c r="G301" s="21">
        <v>108424</v>
      </c>
      <c r="H301" s="17">
        <v>160000</v>
      </c>
      <c r="I301" s="17">
        <v>160715</v>
      </c>
      <c r="J301" s="17">
        <v>160683</v>
      </c>
      <c r="K301" s="17">
        <v>160000</v>
      </c>
      <c r="L301" s="17">
        <v>251475</v>
      </c>
      <c r="M301" s="17">
        <v>251127</v>
      </c>
      <c r="N301" s="17">
        <v>290000</v>
      </c>
      <c r="O301" s="17">
        <v>172942</v>
      </c>
      <c r="P301" s="17">
        <v>171836</v>
      </c>
      <c r="Q301" s="125">
        <f t="shared" si="18"/>
        <v>99.36047923581316</v>
      </c>
      <c r="R301" s="129">
        <v>187550</v>
      </c>
      <c r="S301" s="130">
        <v>85907</v>
      </c>
      <c r="T301" s="129">
        <v>190000</v>
      </c>
    </row>
    <row r="302" spans="1:20" ht="12.75">
      <c r="A302" s="33" t="s">
        <v>163</v>
      </c>
      <c r="B302" s="32" t="s">
        <v>46</v>
      </c>
      <c r="C302" s="48"/>
      <c r="D302" s="32">
        <v>45403</v>
      </c>
      <c r="E302" s="32">
        <v>47556</v>
      </c>
      <c r="F302" s="21">
        <v>119398</v>
      </c>
      <c r="G302" s="17">
        <v>187369</v>
      </c>
      <c r="H302" s="17">
        <v>33000</v>
      </c>
      <c r="I302" s="17">
        <v>52905</v>
      </c>
      <c r="J302" s="17">
        <v>52905</v>
      </c>
      <c r="K302" s="17">
        <v>177900</v>
      </c>
      <c r="L302" s="17">
        <v>175300</v>
      </c>
      <c r="M302" s="17">
        <v>170335</v>
      </c>
      <c r="N302" s="17">
        <v>155435</v>
      </c>
      <c r="O302" s="17">
        <v>1741279</v>
      </c>
      <c r="P302" s="17">
        <v>1725287</v>
      </c>
      <c r="Q302" s="125">
        <f t="shared" si="18"/>
        <v>99.08159462096539</v>
      </c>
      <c r="R302" s="129">
        <v>396531</v>
      </c>
      <c r="S302" s="130">
        <v>0</v>
      </c>
      <c r="T302" s="129">
        <v>369923</v>
      </c>
    </row>
    <row r="303" spans="1:20" ht="12.75">
      <c r="A303" s="33"/>
      <c r="B303" s="48" t="s">
        <v>14</v>
      </c>
      <c r="C303" s="48"/>
      <c r="D303" s="48">
        <v>45403</v>
      </c>
      <c r="E303" s="48">
        <v>47556</v>
      </c>
      <c r="F303" s="15">
        <f aca="true" t="shared" si="20" ref="F303:K303">SUM(F300:F302)</f>
        <v>192338</v>
      </c>
      <c r="G303" s="15">
        <f t="shared" si="20"/>
        <v>322996</v>
      </c>
      <c r="H303" s="15">
        <f t="shared" si="20"/>
        <v>236097</v>
      </c>
      <c r="I303" s="15">
        <f t="shared" si="20"/>
        <v>252115</v>
      </c>
      <c r="J303" s="15">
        <f t="shared" si="20"/>
        <v>251937</v>
      </c>
      <c r="K303" s="15">
        <f t="shared" si="20"/>
        <v>377900</v>
      </c>
      <c r="L303" s="15">
        <f>SUM(L300:L302)</f>
        <v>464810</v>
      </c>
      <c r="M303" s="15">
        <f>SUM(M300:M302)</f>
        <v>459399</v>
      </c>
      <c r="N303" s="15">
        <f>SUM(N300:N302)</f>
        <v>487435</v>
      </c>
      <c r="O303" s="15">
        <f>SUM(O300:O302)</f>
        <v>1940846</v>
      </c>
      <c r="P303" s="15">
        <f>SUM(P300:P302)</f>
        <v>1923299</v>
      </c>
      <c r="Q303" s="126">
        <f t="shared" si="18"/>
        <v>99.09590972184294</v>
      </c>
      <c r="R303" s="15">
        <f>SUM(R300:R302)</f>
        <v>597531</v>
      </c>
      <c r="S303" s="131">
        <f>SUM(S300:S302)</f>
        <v>94180</v>
      </c>
      <c r="T303" s="15">
        <f>SUM(T300:T302)</f>
        <v>559923</v>
      </c>
    </row>
    <row r="304" spans="1:20" ht="12.75">
      <c r="A304" s="33"/>
      <c r="B304" s="32"/>
      <c r="C304" s="48"/>
      <c r="D304" s="48"/>
      <c r="E304" s="48"/>
      <c r="F304" s="17"/>
      <c r="G304" s="15"/>
      <c r="H304" s="17"/>
      <c r="I304" s="17"/>
      <c r="J304" s="17"/>
      <c r="K304" s="17"/>
      <c r="L304" s="17"/>
      <c r="M304" s="17"/>
      <c r="N304" s="17"/>
      <c r="O304" s="17"/>
      <c r="P304" s="17"/>
      <c r="Q304" s="125"/>
      <c r="R304" s="129"/>
      <c r="S304" s="130"/>
      <c r="T304" s="129"/>
    </row>
    <row r="305" spans="1:20" ht="36">
      <c r="A305" s="39"/>
      <c r="B305" s="84" t="s">
        <v>96</v>
      </c>
      <c r="C305" s="65"/>
      <c r="D305" s="66"/>
      <c r="E305" s="66"/>
      <c r="F305" s="17"/>
      <c r="G305" s="21"/>
      <c r="H305" s="17"/>
      <c r="I305" s="17"/>
      <c r="J305" s="17"/>
      <c r="K305" s="17"/>
      <c r="L305" s="17"/>
      <c r="M305" s="17"/>
      <c r="N305" s="17"/>
      <c r="O305" s="17"/>
      <c r="P305" s="17"/>
      <c r="Q305" s="125"/>
      <c r="R305" s="129"/>
      <c r="S305" s="130"/>
      <c r="T305" s="129"/>
    </row>
    <row r="306" spans="1:20" ht="12.75">
      <c r="A306" s="33" t="s">
        <v>97</v>
      </c>
      <c r="B306" s="34" t="s">
        <v>17</v>
      </c>
      <c r="C306" s="32" t="s">
        <v>98</v>
      </c>
      <c r="D306" s="32"/>
      <c r="E306" s="32">
        <v>5900</v>
      </c>
      <c r="F306" s="17">
        <v>10000</v>
      </c>
      <c r="G306" s="17">
        <v>3020</v>
      </c>
      <c r="H306" s="17">
        <v>0</v>
      </c>
      <c r="I306" s="17">
        <v>560</v>
      </c>
      <c r="J306" s="17">
        <v>556</v>
      </c>
      <c r="K306" s="17">
        <v>5000</v>
      </c>
      <c r="L306" s="17">
        <v>5010</v>
      </c>
      <c r="M306" s="17">
        <v>766</v>
      </c>
      <c r="N306" s="17">
        <v>700</v>
      </c>
      <c r="O306" s="17">
        <v>950</v>
      </c>
      <c r="P306" s="17">
        <v>777</v>
      </c>
      <c r="Q306" s="125">
        <f t="shared" si="18"/>
        <v>81.78947368421052</v>
      </c>
      <c r="R306" s="129">
        <v>0</v>
      </c>
      <c r="S306" s="130">
        <v>0</v>
      </c>
      <c r="T306" s="129">
        <v>0</v>
      </c>
    </row>
    <row r="307" spans="1:20" ht="12.75">
      <c r="A307" s="33"/>
      <c r="B307" s="34" t="s">
        <v>25</v>
      </c>
      <c r="C307" s="32" t="s">
        <v>99</v>
      </c>
      <c r="D307" s="32">
        <v>20000</v>
      </c>
      <c r="E307" s="32">
        <v>24100</v>
      </c>
      <c r="F307" s="21">
        <v>35000</v>
      </c>
      <c r="G307" s="17">
        <v>44874</v>
      </c>
      <c r="H307" s="17">
        <v>50000</v>
      </c>
      <c r="I307" s="17">
        <v>81171</v>
      </c>
      <c r="J307" s="17">
        <v>81114</v>
      </c>
      <c r="K307" s="17">
        <v>61562</v>
      </c>
      <c r="L307" s="17">
        <v>57952</v>
      </c>
      <c r="M307" s="17">
        <v>24219</v>
      </c>
      <c r="N307" s="17">
        <v>25000</v>
      </c>
      <c r="O307" s="17">
        <v>46461</v>
      </c>
      <c r="P307" s="17">
        <v>46455</v>
      </c>
      <c r="Q307" s="125">
        <f t="shared" si="18"/>
        <v>99.98708594304901</v>
      </c>
      <c r="R307" s="129">
        <v>13774</v>
      </c>
      <c r="S307" s="130">
        <v>13480</v>
      </c>
      <c r="T307" s="129">
        <v>25000</v>
      </c>
    </row>
    <row r="308" spans="1:20" ht="12.75">
      <c r="A308" s="33" t="s">
        <v>28</v>
      </c>
      <c r="B308" s="34" t="s">
        <v>46</v>
      </c>
      <c r="C308" s="32" t="s">
        <v>100</v>
      </c>
      <c r="D308" s="32"/>
      <c r="E308" s="32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25"/>
      <c r="R308" s="129"/>
      <c r="S308" s="130"/>
      <c r="T308" s="129"/>
    </row>
    <row r="309" spans="1:20" ht="12.75">
      <c r="A309" s="33"/>
      <c r="B309" s="48" t="s">
        <v>14</v>
      </c>
      <c r="C309" s="48" t="s">
        <v>101</v>
      </c>
      <c r="D309" s="48">
        <v>20000</v>
      </c>
      <c r="E309" s="48">
        <f aca="true" t="shared" si="21" ref="E309:K309">SUM(E306:E308)</f>
        <v>30000</v>
      </c>
      <c r="F309" s="15">
        <f t="shared" si="21"/>
        <v>45000</v>
      </c>
      <c r="G309" s="15">
        <f t="shared" si="21"/>
        <v>47894</v>
      </c>
      <c r="H309" s="15">
        <f t="shared" si="21"/>
        <v>50000</v>
      </c>
      <c r="I309" s="15">
        <f t="shared" si="21"/>
        <v>81731</v>
      </c>
      <c r="J309" s="15">
        <f t="shared" si="21"/>
        <v>81670</v>
      </c>
      <c r="K309" s="15">
        <f t="shared" si="21"/>
        <v>66562</v>
      </c>
      <c r="L309" s="15">
        <f>SUM(L306:L308)</f>
        <v>62962</v>
      </c>
      <c r="M309" s="15">
        <f>SUM(M306:M308)</f>
        <v>24985</v>
      </c>
      <c r="N309" s="15">
        <f>SUM(N306:N308)</f>
        <v>25700</v>
      </c>
      <c r="O309" s="15">
        <f>SUM(O306:O308)</f>
        <v>47411</v>
      </c>
      <c r="P309" s="15">
        <f>SUM(P306:P308)</f>
        <v>47232</v>
      </c>
      <c r="Q309" s="126">
        <f t="shared" si="18"/>
        <v>99.6224504861741</v>
      </c>
      <c r="R309" s="15">
        <f>SUM(R306:R308)</f>
        <v>13774</v>
      </c>
      <c r="S309" s="131">
        <f>SUM(S306:S308)</f>
        <v>13480</v>
      </c>
      <c r="T309" s="15">
        <f>SUM(T306:T308)</f>
        <v>25000</v>
      </c>
    </row>
    <row r="310" spans="1:20" ht="12.75">
      <c r="A310" s="39"/>
      <c r="B310" s="53" t="s">
        <v>102</v>
      </c>
      <c r="C310" s="65"/>
      <c r="D310" s="66"/>
      <c r="E310" s="66"/>
      <c r="F310" s="17"/>
      <c r="G310" s="21"/>
      <c r="H310" s="17"/>
      <c r="I310" s="17"/>
      <c r="J310" s="17"/>
      <c r="K310" s="17"/>
      <c r="L310" s="17"/>
      <c r="M310" s="17"/>
      <c r="N310" s="17"/>
      <c r="O310" s="17"/>
      <c r="P310" s="17"/>
      <c r="Q310" s="125"/>
      <c r="R310" s="129"/>
      <c r="S310" s="130"/>
      <c r="T310" s="129"/>
    </row>
    <row r="311" spans="1:20" ht="12.75">
      <c r="A311" s="33" t="s">
        <v>103</v>
      </c>
      <c r="B311" s="34" t="s">
        <v>104</v>
      </c>
      <c r="C311" s="32" t="s">
        <v>105</v>
      </c>
      <c r="D311" s="32">
        <v>72108</v>
      </c>
      <c r="E311" s="32">
        <v>86120</v>
      </c>
      <c r="F311" s="17">
        <v>94764</v>
      </c>
      <c r="G311" s="17">
        <v>88996</v>
      </c>
      <c r="H311" s="17">
        <v>86985</v>
      </c>
      <c r="I311" s="17">
        <v>123866</v>
      </c>
      <c r="J311" s="17">
        <v>109988</v>
      </c>
      <c r="K311" s="17">
        <v>65993</v>
      </c>
      <c r="L311" s="17">
        <v>88626</v>
      </c>
      <c r="M311" s="17">
        <v>87806</v>
      </c>
      <c r="N311" s="17">
        <v>76699</v>
      </c>
      <c r="O311" s="17">
        <v>170652</v>
      </c>
      <c r="P311" s="17">
        <v>166035</v>
      </c>
      <c r="Q311" s="125">
        <f t="shared" si="18"/>
        <v>97.29449405808312</v>
      </c>
      <c r="R311" s="129">
        <v>224600</v>
      </c>
      <c r="S311" s="130">
        <v>84897</v>
      </c>
      <c r="T311" s="129">
        <v>257000</v>
      </c>
    </row>
    <row r="312" spans="1:20" ht="12.75">
      <c r="A312" s="33"/>
      <c r="B312" s="34" t="s">
        <v>25</v>
      </c>
      <c r="C312" s="32" t="s">
        <v>106</v>
      </c>
      <c r="D312" s="32">
        <v>264958</v>
      </c>
      <c r="E312" s="32">
        <v>250946</v>
      </c>
      <c r="F312" s="21">
        <v>328654</v>
      </c>
      <c r="G312" s="17">
        <v>319550</v>
      </c>
      <c r="H312" s="17">
        <v>342045</v>
      </c>
      <c r="I312" s="17">
        <v>287661</v>
      </c>
      <c r="J312" s="17">
        <v>240536</v>
      </c>
      <c r="K312" s="17">
        <v>413894</v>
      </c>
      <c r="L312" s="17">
        <v>389704</v>
      </c>
      <c r="M312" s="17">
        <v>292137</v>
      </c>
      <c r="N312" s="17">
        <v>464825</v>
      </c>
      <c r="O312" s="17">
        <v>383984</v>
      </c>
      <c r="P312" s="17">
        <v>376404</v>
      </c>
      <c r="Q312" s="125">
        <f t="shared" si="18"/>
        <v>98.02595941497563</v>
      </c>
      <c r="R312" s="129">
        <v>355400</v>
      </c>
      <c r="S312" s="130">
        <v>193822</v>
      </c>
      <c r="T312" s="129">
        <v>333000</v>
      </c>
    </row>
    <row r="313" spans="1:20" ht="12.75">
      <c r="A313" s="33" t="s">
        <v>28</v>
      </c>
      <c r="B313" s="34" t="s">
        <v>46</v>
      </c>
      <c r="C313" s="32" t="s">
        <v>32</v>
      </c>
      <c r="D313" s="32"/>
      <c r="E313" s="32">
        <v>0</v>
      </c>
      <c r="F313" s="21"/>
      <c r="G313" s="17"/>
      <c r="H313" s="17"/>
      <c r="I313" s="17"/>
      <c r="J313" s="17"/>
      <c r="K313" s="17">
        <v>0</v>
      </c>
      <c r="L313" s="17">
        <v>1765</v>
      </c>
      <c r="M313" s="17">
        <v>1662</v>
      </c>
      <c r="N313" s="17">
        <v>0</v>
      </c>
      <c r="O313" s="17">
        <v>83040</v>
      </c>
      <c r="P313" s="17">
        <v>2400</v>
      </c>
      <c r="Q313" s="125">
        <f t="shared" si="18"/>
        <v>2.8901734104046244</v>
      </c>
      <c r="R313" s="129">
        <v>77040</v>
      </c>
      <c r="S313" s="130">
        <v>77040</v>
      </c>
      <c r="T313" s="129">
        <v>0</v>
      </c>
    </row>
    <row r="314" spans="1:20" ht="12.75">
      <c r="A314" s="33"/>
      <c r="B314" s="48" t="s">
        <v>14</v>
      </c>
      <c r="C314" s="32" t="s">
        <v>107</v>
      </c>
      <c r="D314" s="48">
        <f aca="true" t="shared" si="22" ref="D314:K314">SUM(D311:D313)</f>
        <v>337066</v>
      </c>
      <c r="E314" s="48">
        <f t="shared" si="22"/>
        <v>337066</v>
      </c>
      <c r="F314" s="15">
        <f>SUM(F311:F313)</f>
        <v>423418</v>
      </c>
      <c r="G314" s="15">
        <f t="shared" si="22"/>
        <v>408546</v>
      </c>
      <c r="H314" s="15">
        <f t="shared" si="22"/>
        <v>429030</v>
      </c>
      <c r="I314" s="15">
        <f t="shared" si="22"/>
        <v>411527</v>
      </c>
      <c r="J314" s="15">
        <f t="shared" si="22"/>
        <v>350524</v>
      </c>
      <c r="K314" s="15">
        <f t="shared" si="22"/>
        <v>479887</v>
      </c>
      <c r="L314" s="15">
        <f>SUM(L311:L313)</f>
        <v>480095</v>
      </c>
      <c r="M314" s="15">
        <f>SUM(M311:M313)</f>
        <v>381605</v>
      </c>
      <c r="N314" s="15">
        <f>SUM(N311:N313)</f>
        <v>541524</v>
      </c>
      <c r="O314" s="15">
        <f>SUM(O311:O313)</f>
        <v>637676</v>
      </c>
      <c r="P314" s="15">
        <f>SUM(P311:P313)</f>
        <v>544839</v>
      </c>
      <c r="Q314" s="126">
        <f t="shared" si="18"/>
        <v>85.44135266185336</v>
      </c>
      <c r="R314" s="15">
        <f>SUM(R311:R313)</f>
        <v>657040</v>
      </c>
      <c r="S314" s="131">
        <f>SUM(S311:S313)</f>
        <v>355759</v>
      </c>
      <c r="T314" s="15">
        <f>SUM(T311:T313)</f>
        <v>590000</v>
      </c>
    </row>
    <row r="315" spans="1:20" ht="24">
      <c r="A315" s="134"/>
      <c r="B315" s="53" t="s">
        <v>108</v>
      </c>
      <c r="C315" s="136"/>
      <c r="D315" s="85"/>
      <c r="E315" s="138"/>
      <c r="F315" s="17"/>
      <c r="G315" s="21"/>
      <c r="H315" s="17"/>
      <c r="I315" s="17"/>
      <c r="J315" s="17"/>
      <c r="K315" s="17"/>
      <c r="L315" s="17"/>
      <c r="M315" s="17"/>
      <c r="N315" s="17"/>
      <c r="O315" s="17"/>
      <c r="P315" s="17"/>
      <c r="Q315" s="125"/>
      <c r="R315" s="129"/>
      <c r="S315" s="130"/>
      <c r="T315" s="129"/>
    </row>
    <row r="316" spans="1:20" ht="24">
      <c r="A316" s="134"/>
      <c r="B316" s="40" t="s">
        <v>171</v>
      </c>
      <c r="C316" s="136"/>
      <c r="D316" s="85"/>
      <c r="E316" s="138"/>
      <c r="F316" s="15"/>
      <c r="G316" s="21"/>
      <c r="H316" s="17"/>
      <c r="I316" s="17"/>
      <c r="J316" s="17"/>
      <c r="K316" s="17"/>
      <c r="L316" s="17"/>
      <c r="M316" s="17"/>
      <c r="N316" s="17"/>
      <c r="O316" s="17"/>
      <c r="P316" s="17"/>
      <c r="Q316" s="125"/>
      <c r="R316" s="129"/>
      <c r="S316" s="130"/>
      <c r="T316" s="129"/>
    </row>
    <row r="317" spans="1:20" ht="12.75">
      <c r="A317" s="33" t="s">
        <v>103</v>
      </c>
      <c r="B317" s="34" t="s">
        <v>104</v>
      </c>
      <c r="C317" s="32" t="s">
        <v>109</v>
      </c>
      <c r="D317" s="32">
        <v>55000</v>
      </c>
      <c r="E317" s="32">
        <v>54852</v>
      </c>
      <c r="F317" s="21">
        <v>40084</v>
      </c>
      <c r="G317" s="17">
        <v>44750</v>
      </c>
      <c r="H317" s="17">
        <v>37969</v>
      </c>
      <c r="I317" s="17">
        <v>46471</v>
      </c>
      <c r="J317" s="17">
        <v>46453</v>
      </c>
      <c r="K317" s="17">
        <v>48304</v>
      </c>
      <c r="L317" s="17">
        <v>53461</v>
      </c>
      <c r="M317" s="17">
        <v>52936</v>
      </c>
      <c r="N317" s="17">
        <v>51750</v>
      </c>
      <c r="O317" s="17">
        <v>42622</v>
      </c>
      <c r="P317" s="17">
        <v>41915</v>
      </c>
      <c r="Q317" s="125">
        <f t="shared" si="18"/>
        <v>98.34123222748815</v>
      </c>
      <c r="R317" s="129">
        <v>34330</v>
      </c>
      <c r="S317" s="130">
        <v>17242</v>
      </c>
      <c r="T317" s="129">
        <v>0</v>
      </c>
    </row>
    <row r="318" spans="1:20" ht="12.75">
      <c r="A318" s="33"/>
      <c r="B318" s="34" t="s">
        <v>23</v>
      </c>
      <c r="C318" s="32" t="s">
        <v>110</v>
      </c>
      <c r="D318" s="32"/>
      <c r="E318" s="32">
        <v>148</v>
      </c>
      <c r="F318" s="21"/>
      <c r="G318" s="17"/>
      <c r="H318" s="17">
        <v>0</v>
      </c>
      <c r="I318" s="17">
        <v>1270</v>
      </c>
      <c r="J318" s="17">
        <v>1066</v>
      </c>
      <c r="K318" s="17">
        <v>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125"/>
      <c r="R318" s="129"/>
      <c r="S318" s="130"/>
      <c r="T318" s="129"/>
    </row>
    <row r="319" spans="1:20" ht="12.75">
      <c r="A319" s="33"/>
      <c r="B319" s="48" t="s">
        <v>14</v>
      </c>
      <c r="C319" s="32" t="s">
        <v>111</v>
      </c>
      <c r="D319" s="48">
        <v>55000</v>
      </c>
      <c r="E319" s="48">
        <f>SUM(E317:E318)</f>
        <v>55000</v>
      </c>
      <c r="F319" s="15">
        <v>40084</v>
      </c>
      <c r="G319" s="15">
        <f aca="true" t="shared" si="23" ref="G319:P319">SUM(G317:G318)</f>
        <v>44750</v>
      </c>
      <c r="H319" s="15">
        <f t="shared" si="23"/>
        <v>37969</v>
      </c>
      <c r="I319" s="15">
        <f t="shared" si="23"/>
        <v>47741</v>
      </c>
      <c r="J319" s="15">
        <f t="shared" si="23"/>
        <v>47519</v>
      </c>
      <c r="K319" s="15">
        <f t="shared" si="23"/>
        <v>48304</v>
      </c>
      <c r="L319" s="15">
        <f t="shared" si="23"/>
        <v>53461</v>
      </c>
      <c r="M319" s="15">
        <f t="shared" si="23"/>
        <v>52936</v>
      </c>
      <c r="N319" s="15">
        <f t="shared" si="23"/>
        <v>51750</v>
      </c>
      <c r="O319" s="15">
        <f t="shared" si="23"/>
        <v>42622</v>
      </c>
      <c r="P319" s="15">
        <f t="shared" si="23"/>
        <v>41915</v>
      </c>
      <c r="Q319" s="126">
        <f t="shared" si="18"/>
        <v>98.34123222748815</v>
      </c>
      <c r="R319" s="15">
        <f>SUM(R317:R318)</f>
        <v>34330</v>
      </c>
      <c r="S319" s="131">
        <f>SUM(S317:S318)</f>
        <v>17242</v>
      </c>
      <c r="T319" s="15">
        <f>SUM(T317:T318)</f>
        <v>0</v>
      </c>
    </row>
    <row r="320" spans="1:20" ht="12.75">
      <c r="A320" s="33"/>
      <c r="B320" s="48"/>
      <c r="C320" s="66"/>
      <c r="D320" s="61"/>
      <c r="E320" s="61"/>
      <c r="F320" s="15"/>
      <c r="G320" s="16"/>
      <c r="H320" s="15"/>
      <c r="I320" s="15"/>
      <c r="J320" s="15"/>
      <c r="K320" s="15"/>
      <c r="L320" s="15"/>
      <c r="M320" s="15"/>
      <c r="N320" s="15"/>
      <c r="O320" s="15"/>
      <c r="P320" s="15"/>
      <c r="Q320" s="125"/>
      <c r="R320" s="129"/>
      <c r="S320" s="130"/>
      <c r="T320" s="129"/>
    </row>
    <row r="321" spans="1:20" ht="24">
      <c r="A321" s="33"/>
      <c r="B321" s="48" t="s">
        <v>232</v>
      </c>
      <c r="C321" s="66"/>
      <c r="D321" s="61"/>
      <c r="E321" s="61"/>
      <c r="F321" s="15"/>
      <c r="G321" s="16"/>
      <c r="H321" s="15"/>
      <c r="I321" s="15"/>
      <c r="J321" s="15"/>
      <c r="K321" s="15"/>
      <c r="L321" s="15"/>
      <c r="M321" s="15"/>
      <c r="N321" s="15"/>
      <c r="O321" s="15"/>
      <c r="P321" s="15"/>
      <c r="Q321" s="125"/>
      <c r="R321" s="129"/>
      <c r="S321" s="130"/>
      <c r="T321" s="129"/>
    </row>
    <row r="322" spans="1:20" ht="12.75">
      <c r="A322" s="33" t="s">
        <v>103</v>
      </c>
      <c r="B322" s="34" t="s">
        <v>104</v>
      </c>
      <c r="C322" s="66"/>
      <c r="D322" s="61"/>
      <c r="E322" s="61"/>
      <c r="F322" s="15"/>
      <c r="G322" s="16"/>
      <c r="H322" s="15"/>
      <c r="I322" s="15"/>
      <c r="J322" s="15"/>
      <c r="K322" s="15"/>
      <c r="L322" s="15"/>
      <c r="M322" s="15"/>
      <c r="N322" s="15">
        <v>0</v>
      </c>
      <c r="O322" s="15"/>
      <c r="P322" s="15"/>
      <c r="Q322" s="125"/>
      <c r="R322" s="129"/>
      <c r="S322" s="130"/>
      <c r="T322" s="129"/>
    </row>
    <row r="323" spans="1:20" ht="12.75">
      <c r="A323" s="33"/>
      <c r="B323" s="32" t="s">
        <v>25</v>
      </c>
      <c r="C323" s="66"/>
      <c r="D323" s="61"/>
      <c r="E323" s="61"/>
      <c r="F323" s="15"/>
      <c r="G323" s="16"/>
      <c r="H323" s="17">
        <v>0</v>
      </c>
      <c r="I323" s="17">
        <v>9899</v>
      </c>
      <c r="J323" s="17">
        <v>9899</v>
      </c>
      <c r="K323" s="17">
        <v>0</v>
      </c>
      <c r="L323" s="17">
        <v>14975</v>
      </c>
      <c r="M323" s="17">
        <v>14736</v>
      </c>
      <c r="N323" s="17">
        <v>239</v>
      </c>
      <c r="O323" s="17">
        <v>22529</v>
      </c>
      <c r="P323" s="17">
        <v>22529</v>
      </c>
      <c r="Q323" s="125">
        <f t="shared" si="18"/>
        <v>100</v>
      </c>
      <c r="R323" s="129">
        <v>7438</v>
      </c>
      <c r="S323" s="130">
        <v>4452</v>
      </c>
      <c r="T323" s="129">
        <v>10000</v>
      </c>
    </row>
    <row r="324" spans="1:20" ht="12.75">
      <c r="A324" s="33" t="s">
        <v>190</v>
      </c>
      <c r="B324" s="32" t="s">
        <v>46</v>
      </c>
      <c r="C324" s="66"/>
      <c r="D324" s="61"/>
      <c r="E324" s="61"/>
      <c r="F324" s="15"/>
      <c r="G324" s="16"/>
      <c r="H324" s="17"/>
      <c r="I324" s="17"/>
      <c r="J324" s="17"/>
      <c r="K324" s="17"/>
      <c r="L324" s="17">
        <v>2214</v>
      </c>
      <c r="M324" s="17">
        <v>2214</v>
      </c>
      <c r="N324" s="17">
        <v>27000</v>
      </c>
      <c r="O324" s="17">
        <v>170746</v>
      </c>
      <c r="P324" s="17">
        <v>170746</v>
      </c>
      <c r="Q324" s="125">
        <f t="shared" si="18"/>
        <v>100</v>
      </c>
      <c r="R324" s="129">
        <v>15000</v>
      </c>
      <c r="S324" s="130">
        <v>1398</v>
      </c>
      <c r="T324" s="129">
        <v>0</v>
      </c>
    </row>
    <row r="325" spans="1:20" ht="12.75">
      <c r="A325" s="33"/>
      <c r="B325" s="48" t="s">
        <v>185</v>
      </c>
      <c r="C325" s="66"/>
      <c r="D325" s="61"/>
      <c r="E325" s="61"/>
      <c r="F325" s="15"/>
      <c r="G325" s="16"/>
      <c r="H325" s="15">
        <v>0</v>
      </c>
      <c r="I325" s="15">
        <v>9899</v>
      </c>
      <c r="J325" s="15">
        <v>9899</v>
      </c>
      <c r="K325" s="15">
        <v>0</v>
      </c>
      <c r="L325" s="15">
        <f>SUM(L323:L324)</f>
        <v>17189</v>
      </c>
      <c r="M325" s="15">
        <f>SUM(M323:M324)</f>
        <v>16950</v>
      </c>
      <c r="N325" s="15">
        <f>SUM(N323:N324)</f>
        <v>27239</v>
      </c>
      <c r="O325" s="15">
        <f>SUM(O323:O324)</f>
        <v>193275</v>
      </c>
      <c r="P325" s="15">
        <f>SUM(P323:P324)</f>
        <v>193275</v>
      </c>
      <c r="Q325" s="126">
        <f t="shared" si="18"/>
        <v>100</v>
      </c>
      <c r="R325" s="15">
        <f>SUM(R323:R324)</f>
        <v>22438</v>
      </c>
      <c r="S325" s="131">
        <f>SUM(S323:S324)</f>
        <v>5850</v>
      </c>
      <c r="T325" s="15">
        <f>SUM(T323:T324)</f>
        <v>10000</v>
      </c>
    </row>
    <row r="326" spans="1:20" ht="12.75" customHeight="1" hidden="1">
      <c r="A326" s="33"/>
      <c r="B326" s="48"/>
      <c r="C326" s="66"/>
      <c r="D326" s="61"/>
      <c r="E326" s="61"/>
      <c r="F326" s="15"/>
      <c r="G326" s="16"/>
      <c r="H326" s="15"/>
      <c r="I326" s="15"/>
      <c r="J326" s="15"/>
      <c r="K326" s="15"/>
      <c r="L326" s="15"/>
      <c r="M326" s="15"/>
      <c r="N326" s="15"/>
      <c r="O326" s="15"/>
      <c r="P326" s="15"/>
      <c r="Q326" s="125" t="e">
        <f t="shared" si="18"/>
        <v>#DIV/0!</v>
      </c>
      <c r="R326" s="129"/>
      <c r="S326" s="130"/>
      <c r="T326" s="129"/>
    </row>
    <row r="327" spans="1:20" ht="12.75">
      <c r="A327" s="33"/>
      <c r="B327" s="48"/>
      <c r="C327" s="66"/>
      <c r="D327" s="61"/>
      <c r="E327" s="61"/>
      <c r="F327" s="15"/>
      <c r="G327" s="16"/>
      <c r="H327" s="15"/>
      <c r="I327" s="15"/>
      <c r="J327" s="15"/>
      <c r="K327" s="15"/>
      <c r="L327" s="15"/>
      <c r="M327" s="15"/>
      <c r="N327" s="15"/>
      <c r="O327" s="15"/>
      <c r="P327" s="15"/>
      <c r="Q327" s="125"/>
      <c r="R327" s="129"/>
      <c r="S327" s="130"/>
      <c r="T327" s="129"/>
    </row>
    <row r="328" spans="1:20" ht="12.75">
      <c r="A328" s="143"/>
      <c r="B328" s="118" t="s">
        <v>112</v>
      </c>
      <c r="C328" s="146"/>
      <c r="D328" s="85"/>
      <c r="E328" s="138"/>
      <c r="F328" s="17"/>
      <c r="G328" s="21"/>
      <c r="H328" s="17"/>
      <c r="I328" s="17"/>
      <c r="J328" s="17"/>
      <c r="K328" s="17"/>
      <c r="L328" s="17"/>
      <c r="M328" s="17"/>
      <c r="N328" s="17"/>
      <c r="O328" s="17"/>
      <c r="P328" s="17"/>
      <c r="Q328" s="125"/>
      <c r="R328" s="129"/>
      <c r="S328" s="130"/>
      <c r="T328" s="129"/>
    </row>
    <row r="329" spans="1:20" ht="12.75">
      <c r="A329" s="143"/>
      <c r="B329" s="44" t="s">
        <v>172</v>
      </c>
      <c r="C329" s="146"/>
      <c r="D329" s="85"/>
      <c r="E329" s="138"/>
      <c r="F329" s="17"/>
      <c r="G329" s="21"/>
      <c r="H329" s="17"/>
      <c r="I329" s="17"/>
      <c r="J329" s="17"/>
      <c r="K329" s="17"/>
      <c r="L329" s="17"/>
      <c r="M329" s="17"/>
      <c r="N329" s="17"/>
      <c r="O329" s="17"/>
      <c r="P329" s="17"/>
      <c r="Q329" s="125"/>
      <c r="R329" s="129"/>
      <c r="S329" s="130"/>
      <c r="T329" s="129"/>
    </row>
    <row r="330" spans="1:20" ht="12.75">
      <c r="A330" s="33" t="s">
        <v>154</v>
      </c>
      <c r="B330" s="34" t="s">
        <v>17</v>
      </c>
      <c r="C330" s="32"/>
      <c r="D330" s="32"/>
      <c r="E330" s="32">
        <v>395</v>
      </c>
      <c r="F330" s="17">
        <v>570</v>
      </c>
      <c r="G330" s="17">
        <v>515</v>
      </c>
      <c r="H330" s="17">
        <v>0</v>
      </c>
      <c r="I330" s="17">
        <v>160</v>
      </c>
      <c r="J330" s="17">
        <v>99</v>
      </c>
      <c r="K330" s="17">
        <v>1000</v>
      </c>
      <c r="L330" s="17">
        <v>1330</v>
      </c>
      <c r="M330" s="17">
        <v>1281</v>
      </c>
      <c r="N330" s="17">
        <v>1000</v>
      </c>
      <c r="O330" s="17">
        <v>1035</v>
      </c>
      <c r="P330" s="17">
        <v>731</v>
      </c>
      <c r="Q330" s="125">
        <f t="shared" si="18"/>
        <v>70.6280193236715</v>
      </c>
      <c r="R330" s="129">
        <v>1000</v>
      </c>
      <c r="S330" s="130">
        <v>21</v>
      </c>
      <c r="T330" s="129">
        <v>21</v>
      </c>
    </row>
    <row r="331" spans="1:20" ht="12.75">
      <c r="A331" s="33"/>
      <c r="B331" s="34" t="s">
        <v>25</v>
      </c>
      <c r="C331" s="32"/>
      <c r="D331" s="32">
        <v>6000</v>
      </c>
      <c r="E331" s="32">
        <v>3545</v>
      </c>
      <c r="F331" s="17">
        <v>4500</v>
      </c>
      <c r="G331" s="17">
        <v>2832</v>
      </c>
      <c r="H331" s="17">
        <v>8000</v>
      </c>
      <c r="I331" s="17">
        <v>16258</v>
      </c>
      <c r="J331" s="17">
        <v>16257</v>
      </c>
      <c r="K331" s="17">
        <v>17000</v>
      </c>
      <c r="L331" s="17">
        <v>43119</v>
      </c>
      <c r="M331" s="17">
        <v>43116</v>
      </c>
      <c r="N331" s="17">
        <v>30000</v>
      </c>
      <c r="O331" s="17">
        <v>44360</v>
      </c>
      <c r="P331" s="17">
        <v>44360</v>
      </c>
      <c r="Q331" s="125">
        <f t="shared" si="18"/>
        <v>100</v>
      </c>
      <c r="R331" s="129">
        <v>25000</v>
      </c>
      <c r="S331" s="130">
        <v>9228</v>
      </c>
      <c r="T331" s="129">
        <v>27000</v>
      </c>
    </row>
    <row r="332" spans="1:20" ht="12.75">
      <c r="A332" s="33" t="s">
        <v>44</v>
      </c>
      <c r="B332" s="34" t="s">
        <v>45</v>
      </c>
      <c r="C332" s="32" t="s">
        <v>113</v>
      </c>
      <c r="D332" s="32">
        <v>16000</v>
      </c>
      <c r="E332" s="32">
        <v>16600</v>
      </c>
      <c r="F332" s="21">
        <v>18600</v>
      </c>
      <c r="G332" s="17">
        <v>17100</v>
      </c>
      <c r="H332" s="17">
        <v>22500</v>
      </c>
      <c r="I332" s="17">
        <v>21985</v>
      </c>
      <c r="J332" s="17">
        <v>21985</v>
      </c>
      <c r="K332" s="17">
        <v>33000</v>
      </c>
      <c r="L332" s="17">
        <v>37160</v>
      </c>
      <c r="M332" s="17">
        <v>37156</v>
      </c>
      <c r="N332" s="17">
        <v>37000</v>
      </c>
      <c r="O332" s="17">
        <v>45142</v>
      </c>
      <c r="P332" s="17">
        <v>45142</v>
      </c>
      <c r="Q332" s="125">
        <f t="shared" si="18"/>
        <v>100</v>
      </c>
      <c r="R332" s="129">
        <v>40000</v>
      </c>
      <c r="S332" s="130">
        <v>23668</v>
      </c>
      <c r="T332" s="129">
        <v>42000</v>
      </c>
    </row>
    <row r="333" spans="1:20" ht="12.75">
      <c r="A333" s="33" t="s">
        <v>28</v>
      </c>
      <c r="B333" s="34" t="s">
        <v>46</v>
      </c>
      <c r="C333" s="32"/>
      <c r="D333" s="32"/>
      <c r="E333" s="32"/>
      <c r="F333" s="21"/>
      <c r="G333" s="17"/>
      <c r="H333" s="17"/>
      <c r="I333" s="17"/>
      <c r="J333" s="17"/>
      <c r="K333" s="17">
        <v>3000</v>
      </c>
      <c r="L333" s="17">
        <v>14000</v>
      </c>
      <c r="M333" s="17">
        <v>14004</v>
      </c>
      <c r="N333" s="17">
        <v>0</v>
      </c>
      <c r="O333" s="17">
        <v>9558</v>
      </c>
      <c r="P333" s="17">
        <v>8400</v>
      </c>
      <c r="Q333" s="125"/>
      <c r="R333" s="129"/>
      <c r="S333" s="130"/>
      <c r="T333" s="129"/>
    </row>
    <row r="334" spans="1:20" ht="12.75">
      <c r="A334" s="33"/>
      <c r="B334" s="48" t="s">
        <v>14</v>
      </c>
      <c r="C334" s="48" t="s">
        <v>114</v>
      </c>
      <c r="D334" s="48">
        <v>22000</v>
      </c>
      <c r="E334" s="48">
        <f aca="true" t="shared" si="24" ref="E334:K334">SUM(E330:E333)</f>
        <v>20540</v>
      </c>
      <c r="F334" s="15">
        <f t="shared" si="24"/>
        <v>23670</v>
      </c>
      <c r="G334" s="15">
        <f t="shared" si="24"/>
        <v>20447</v>
      </c>
      <c r="H334" s="15">
        <f t="shared" si="24"/>
        <v>30500</v>
      </c>
      <c r="I334" s="15">
        <f t="shared" si="24"/>
        <v>38403</v>
      </c>
      <c r="J334" s="15">
        <f t="shared" si="24"/>
        <v>38341</v>
      </c>
      <c r="K334" s="15">
        <f t="shared" si="24"/>
        <v>54000</v>
      </c>
      <c r="L334" s="15">
        <f>SUM(L330:L333)</f>
        <v>95609</v>
      </c>
      <c r="M334" s="15">
        <f>SUM(M330:M333)</f>
        <v>95557</v>
      </c>
      <c r="N334" s="15">
        <f>SUM(N330:N333)</f>
        <v>68000</v>
      </c>
      <c r="O334" s="15">
        <f>SUM(O330:O333)</f>
        <v>100095</v>
      </c>
      <c r="P334" s="15">
        <f>SUM(P330:P333)</f>
        <v>98633</v>
      </c>
      <c r="Q334" s="126">
        <f t="shared" si="18"/>
        <v>98.53938758179729</v>
      </c>
      <c r="R334" s="15">
        <f>SUM(R330:R333)</f>
        <v>66000</v>
      </c>
      <c r="S334" s="131">
        <f>SUM(S330:S333)</f>
        <v>32917</v>
      </c>
      <c r="T334" s="15">
        <f>SUM(T330:T333)</f>
        <v>69021</v>
      </c>
    </row>
    <row r="335" spans="1:20" ht="12.75">
      <c r="A335" s="134"/>
      <c r="B335" s="53" t="s">
        <v>173</v>
      </c>
      <c r="C335" s="136"/>
      <c r="D335" s="85"/>
      <c r="E335" s="138"/>
      <c r="F335" s="17"/>
      <c r="G335" s="21"/>
      <c r="H335" s="17"/>
      <c r="I335" s="17"/>
      <c r="J335" s="17"/>
      <c r="K335" s="17"/>
      <c r="L335" s="17"/>
      <c r="M335" s="17"/>
      <c r="N335" s="17"/>
      <c r="O335" s="17"/>
      <c r="P335" s="17"/>
      <c r="Q335" s="125"/>
      <c r="R335" s="129"/>
      <c r="S335" s="130"/>
      <c r="T335" s="129"/>
    </row>
    <row r="336" spans="1:20" ht="24">
      <c r="A336" s="134"/>
      <c r="B336" s="41" t="s">
        <v>115</v>
      </c>
      <c r="C336" s="136"/>
      <c r="D336" s="85"/>
      <c r="E336" s="138"/>
      <c r="F336" s="17"/>
      <c r="G336" s="21"/>
      <c r="H336" s="17"/>
      <c r="I336" s="17"/>
      <c r="J336" s="17"/>
      <c r="K336" s="17"/>
      <c r="L336" s="17"/>
      <c r="M336" s="17"/>
      <c r="N336" s="17"/>
      <c r="O336" s="17"/>
      <c r="P336" s="17"/>
      <c r="Q336" s="125"/>
      <c r="R336" s="129"/>
      <c r="S336" s="130"/>
      <c r="T336" s="129"/>
    </row>
    <row r="337" spans="1:20" ht="12.75">
      <c r="A337" s="33" t="s">
        <v>97</v>
      </c>
      <c r="B337" s="34" t="s">
        <v>104</v>
      </c>
      <c r="C337" s="32" t="s">
        <v>116</v>
      </c>
      <c r="D337" s="32">
        <v>800</v>
      </c>
      <c r="E337" s="32">
        <v>1145</v>
      </c>
      <c r="F337" s="17">
        <v>1210</v>
      </c>
      <c r="G337" s="17">
        <v>1077</v>
      </c>
      <c r="H337" s="17">
        <v>1000</v>
      </c>
      <c r="I337" s="17">
        <v>790</v>
      </c>
      <c r="J337" s="17">
        <v>895</v>
      </c>
      <c r="K337" s="17">
        <v>1000</v>
      </c>
      <c r="L337" s="17">
        <v>1100</v>
      </c>
      <c r="M337" s="17">
        <v>1041</v>
      </c>
      <c r="N337" s="17">
        <v>1000</v>
      </c>
      <c r="O337" s="17">
        <v>1040</v>
      </c>
      <c r="P337" s="17">
        <v>313</v>
      </c>
      <c r="Q337" s="125">
        <f t="shared" si="18"/>
        <v>30.096153846153843</v>
      </c>
      <c r="R337" s="129">
        <v>1000</v>
      </c>
      <c r="S337" s="130">
        <v>143</v>
      </c>
      <c r="T337" s="129">
        <v>200</v>
      </c>
    </row>
    <row r="338" spans="1:20" ht="12.75">
      <c r="A338" s="33"/>
      <c r="B338" s="34" t="s">
        <v>25</v>
      </c>
      <c r="C338" s="32" t="s">
        <v>117</v>
      </c>
      <c r="D338" s="32">
        <v>1500</v>
      </c>
      <c r="E338" s="32">
        <v>1452</v>
      </c>
      <c r="F338" s="21">
        <v>1700</v>
      </c>
      <c r="G338" s="17">
        <v>5411</v>
      </c>
      <c r="H338" s="17">
        <v>6000</v>
      </c>
      <c r="I338" s="17">
        <v>6210</v>
      </c>
      <c r="J338" s="17">
        <v>5236</v>
      </c>
      <c r="K338" s="17">
        <v>6000</v>
      </c>
      <c r="L338" s="17">
        <v>6700</v>
      </c>
      <c r="M338" s="17">
        <v>6634</v>
      </c>
      <c r="N338" s="17">
        <v>6800</v>
      </c>
      <c r="O338" s="17">
        <v>8060</v>
      </c>
      <c r="P338" s="17">
        <v>6606</v>
      </c>
      <c r="Q338" s="125">
        <f t="shared" si="18"/>
        <v>81.96029776674938</v>
      </c>
      <c r="R338" s="129">
        <v>6800</v>
      </c>
      <c r="S338" s="130">
        <v>4756</v>
      </c>
      <c r="T338" s="129">
        <v>7000</v>
      </c>
    </row>
    <row r="339" spans="1:20" ht="12.75">
      <c r="A339" s="33" t="s">
        <v>28</v>
      </c>
      <c r="B339" s="34" t="s">
        <v>46</v>
      </c>
      <c r="C339" s="32" t="s">
        <v>118</v>
      </c>
      <c r="D339" s="32">
        <v>18000</v>
      </c>
      <c r="E339" s="32">
        <v>13061</v>
      </c>
      <c r="F339" s="28">
        <v>7000</v>
      </c>
      <c r="G339" s="17">
        <v>5000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25"/>
      <c r="R339" s="129"/>
      <c r="S339" s="130"/>
      <c r="T339" s="129"/>
    </row>
    <row r="340" spans="1:20" ht="12.75">
      <c r="A340" s="33"/>
      <c r="B340" s="48" t="s">
        <v>14</v>
      </c>
      <c r="C340" s="48" t="s">
        <v>119</v>
      </c>
      <c r="D340" s="48">
        <f aca="true" t="shared" si="25" ref="D340:K340">SUM(D337:D339)</f>
        <v>20300</v>
      </c>
      <c r="E340" s="48">
        <f t="shared" si="25"/>
        <v>15658</v>
      </c>
      <c r="F340" s="12">
        <f>SUM(F337:F339)</f>
        <v>9910</v>
      </c>
      <c r="G340" s="15">
        <f t="shared" si="25"/>
        <v>11488</v>
      </c>
      <c r="H340" s="15">
        <f t="shared" si="25"/>
        <v>7000</v>
      </c>
      <c r="I340" s="15">
        <f t="shared" si="25"/>
        <v>7000</v>
      </c>
      <c r="J340" s="15">
        <f t="shared" si="25"/>
        <v>6131</v>
      </c>
      <c r="K340" s="15">
        <f t="shared" si="25"/>
        <v>7000</v>
      </c>
      <c r="L340" s="15">
        <f>SUM(L337:L339)</f>
        <v>7800</v>
      </c>
      <c r="M340" s="15">
        <f>SUM(M337:M339)</f>
        <v>7675</v>
      </c>
      <c r="N340" s="15">
        <f>SUM(N337:N339)</f>
        <v>7800</v>
      </c>
      <c r="O340" s="15">
        <f>SUM(O337:O339)</f>
        <v>9100</v>
      </c>
      <c r="P340" s="15">
        <f>SUM(P337:P339)</f>
        <v>6919</v>
      </c>
      <c r="Q340" s="126">
        <f t="shared" si="18"/>
        <v>76.03296703296704</v>
      </c>
      <c r="R340" s="15">
        <f>SUM(R337:R339)</f>
        <v>7800</v>
      </c>
      <c r="S340" s="131">
        <f>SUM(S337:S339)</f>
        <v>4899</v>
      </c>
      <c r="T340" s="15">
        <f>SUM(T337:T339)</f>
        <v>7200</v>
      </c>
    </row>
    <row r="341" spans="1:20" ht="24">
      <c r="A341" s="39"/>
      <c r="B341" s="53" t="s">
        <v>174</v>
      </c>
      <c r="C341" s="65"/>
      <c r="D341" s="66"/>
      <c r="E341" s="66"/>
      <c r="F341" s="21"/>
      <c r="G341" s="21"/>
      <c r="H341" s="17"/>
      <c r="I341" s="17"/>
      <c r="J341" s="17"/>
      <c r="K341" s="17"/>
      <c r="L341" s="17"/>
      <c r="M341" s="17"/>
      <c r="N341" s="17"/>
      <c r="O341" s="17"/>
      <c r="P341" s="17"/>
      <c r="Q341" s="125"/>
      <c r="R341" s="129"/>
      <c r="S341" s="130"/>
      <c r="T341" s="129"/>
    </row>
    <row r="342" spans="1:20" ht="62.25" customHeight="1">
      <c r="A342" s="143" t="s">
        <v>103</v>
      </c>
      <c r="B342" s="144" t="s">
        <v>17</v>
      </c>
      <c r="C342" s="139" t="s">
        <v>120</v>
      </c>
      <c r="D342" s="89">
        <v>52510</v>
      </c>
      <c r="E342" s="145">
        <v>26149</v>
      </c>
      <c r="F342" s="17">
        <v>67640</v>
      </c>
      <c r="G342" s="28">
        <v>52535</v>
      </c>
      <c r="H342" s="17">
        <v>47220</v>
      </c>
      <c r="I342" s="17">
        <v>18025</v>
      </c>
      <c r="J342" s="17">
        <v>16844</v>
      </c>
      <c r="K342" s="17">
        <v>15776</v>
      </c>
      <c r="L342" s="17">
        <v>19705</v>
      </c>
      <c r="M342" s="17">
        <v>19689</v>
      </c>
      <c r="N342" s="17">
        <v>22000</v>
      </c>
      <c r="O342" s="17">
        <v>11769</v>
      </c>
      <c r="P342" s="17">
        <v>7041</v>
      </c>
      <c r="Q342" s="125">
        <f t="shared" si="18"/>
        <v>59.82666326790721</v>
      </c>
      <c r="R342" s="129"/>
      <c r="S342" s="130"/>
      <c r="T342" s="129"/>
    </row>
    <row r="343" spans="1:20" ht="12.75">
      <c r="A343" s="143"/>
      <c r="B343" s="144"/>
      <c r="C343" s="139"/>
      <c r="D343" s="89"/>
      <c r="E343" s="145"/>
      <c r="F343" s="17"/>
      <c r="G343" s="27"/>
      <c r="H343" s="17"/>
      <c r="I343" s="17"/>
      <c r="J343" s="17"/>
      <c r="K343" s="17"/>
      <c r="L343" s="17"/>
      <c r="M343" s="17"/>
      <c r="N343" s="17"/>
      <c r="O343" s="17"/>
      <c r="P343" s="17"/>
      <c r="Q343" s="125"/>
      <c r="R343" s="129"/>
      <c r="S343" s="130"/>
      <c r="T343" s="129"/>
    </row>
    <row r="344" spans="1:20" ht="13.5" customHeight="1" hidden="1" thickBot="1">
      <c r="A344" s="90" t="s">
        <v>1</v>
      </c>
      <c r="B344" s="91" t="s">
        <v>2</v>
      </c>
      <c r="C344" s="91" t="s">
        <v>3</v>
      </c>
      <c r="D344" s="92"/>
      <c r="E344" s="92" t="s">
        <v>4</v>
      </c>
      <c r="F344" s="15">
        <f>SUM(F339:F343)</f>
        <v>84550</v>
      </c>
      <c r="G344" s="21"/>
      <c r="H344" s="17"/>
      <c r="I344" s="17"/>
      <c r="J344" s="17"/>
      <c r="K344" s="17"/>
      <c r="L344" s="17"/>
      <c r="M344" s="17"/>
      <c r="N344" s="17"/>
      <c r="O344" s="17"/>
      <c r="P344" s="17"/>
      <c r="Q344" s="125" t="e">
        <f t="shared" si="18"/>
        <v>#DIV/0!</v>
      </c>
      <c r="R344" s="129"/>
      <c r="S344" s="130"/>
      <c r="T344" s="129"/>
    </row>
    <row r="345" spans="1:20" ht="12.75">
      <c r="A345" s="33"/>
      <c r="B345" s="34" t="s">
        <v>25</v>
      </c>
      <c r="C345" s="32"/>
      <c r="D345" s="32"/>
      <c r="E345" s="139">
        <v>574</v>
      </c>
      <c r="F345" s="16"/>
      <c r="G345" s="17">
        <v>11672</v>
      </c>
      <c r="H345" s="17">
        <v>10000</v>
      </c>
      <c r="I345" s="17">
        <v>8430</v>
      </c>
      <c r="J345" s="17">
        <v>8344</v>
      </c>
      <c r="K345" s="17">
        <v>5000</v>
      </c>
      <c r="L345" s="17">
        <v>7609</v>
      </c>
      <c r="M345" s="17">
        <v>7599</v>
      </c>
      <c r="N345" s="17">
        <v>15000</v>
      </c>
      <c r="O345" s="17">
        <v>14458</v>
      </c>
      <c r="P345" s="17">
        <v>9714</v>
      </c>
      <c r="Q345" s="125">
        <f t="shared" si="18"/>
        <v>67.18771614331166</v>
      </c>
      <c r="R345" s="129">
        <v>8900</v>
      </c>
      <c r="S345" s="130">
        <v>4604</v>
      </c>
      <c r="T345" s="129">
        <v>8000</v>
      </c>
    </row>
    <row r="346" spans="1:20" ht="12.75">
      <c r="A346" s="33"/>
      <c r="B346" s="34" t="s">
        <v>46</v>
      </c>
      <c r="C346" s="32" t="s">
        <v>121</v>
      </c>
      <c r="D346" s="32"/>
      <c r="E346" s="139"/>
      <c r="F346" s="16"/>
      <c r="G346" s="17"/>
      <c r="H346" s="17"/>
      <c r="I346" s="17"/>
      <c r="J346" s="17"/>
      <c r="K346" s="17"/>
      <c r="L346" s="17">
        <v>10000</v>
      </c>
      <c r="M346" s="17">
        <v>4000</v>
      </c>
      <c r="N346" s="17">
        <v>8000</v>
      </c>
      <c r="O346" s="17">
        <v>8000</v>
      </c>
      <c r="P346" s="17">
        <v>0</v>
      </c>
      <c r="Q346" s="125">
        <f t="shared" si="18"/>
        <v>0</v>
      </c>
      <c r="R346" s="129"/>
      <c r="S346" s="130"/>
      <c r="T346" s="129"/>
    </row>
    <row r="347" spans="1:20" ht="12.75">
      <c r="A347" s="33"/>
      <c r="B347" s="48" t="s">
        <v>14</v>
      </c>
      <c r="C347" s="48" t="s">
        <v>122</v>
      </c>
      <c r="D347" s="48">
        <v>52510</v>
      </c>
      <c r="E347" s="48">
        <f>SUM(E342:E346)</f>
        <v>26723</v>
      </c>
      <c r="F347" s="15">
        <v>67640</v>
      </c>
      <c r="G347" s="15">
        <f aca="true" t="shared" si="26" ref="G347:P347">SUM(G342:G346)</f>
        <v>64207</v>
      </c>
      <c r="H347" s="15">
        <f t="shared" si="26"/>
        <v>57220</v>
      </c>
      <c r="I347" s="15">
        <f t="shared" si="26"/>
        <v>26455</v>
      </c>
      <c r="J347" s="15">
        <f t="shared" si="26"/>
        <v>25188</v>
      </c>
      <c r="K347" s="15">
        <f t="shared" si="26"/>
        <v>20776</v>
      </c>
      <c r="L347" s="15">
        <f t="shared" si="26"/>
        <v>37314</v>
      </c>
      <c r="M347" s="15">
        <f t="shared" si="26"/>
        <v>31288</v>
      </c>
      <c r="N347" s="15">
        <f t="shared" si="26"/>
        <v>45000</v>
      </c>
      <c r="O347" s="15">
        <f t="shared" si="26"/>
        <v>34227</v>
      </c>
      <c r="P347" s="15">
        <f t="shared" si="26"/>
        <v>16755</v>
      </c>
      <c r="Q347" s="126">
        <f t="shared" si="18"/>
        <v>48.95258129546849</v>
      </c>
      <c r="R347" s="15">
        <f>SUM(R345:R346)</f>
        <v>8900</v>
      </c>
      <c r="S347" s="131">
        <f>SUM(S345:S346)</f>
        <v>4604</v>
      </c>
      <c r="T347" s="15">
        <f>SUM(T345:T346)</f>
        <v>8000</v>
      </c>
    </row>
    <row r="348" spans="1:20" ht="12.75">
      <c r="A348" s="33"/>
      <c r="B348" s="48"/>
      <c r="C348" s="61"/>
      <c r="D348" s="61"/>
      <c r="E348" s="61"/>
      <c r="F348" s="15"/>
      <c r="G348" s="16"/>
      <c r="H348" s="17"/>
      <c r="I348" s="17"/>
      <c r="J348" s="17"/>
      <c r="K348" s="17"/>
      <c r="L348" s="17"/>
      <c r="M348" s="17"/>
      <c r="N348" s="17"/>
      <c r="O348" s="17"/>
      <c r="P348" s="17"/>
      <c r="Q348" s="125"/>
      <c r="R348" s="129"/>
      <c r="S348" s="130"/>
      <c r="T348" s="129"/>
    </row>
    <row r="349" spans="1:20" ht="24">
      <c r="A349" s="33"/>
      <c r="B349" s="94" t="s">
        <v>164</v>
      </c>
      <c r="C349" s="88"/>
      <c r="D349" s="61"/>
      <c r="E349" s="61"/>
      <c r="F349" s="16"/>
      <c r="G349" s="16"/>
      <c r="H349" s="17"/>
      <c r="I349" s="17"/>
      <c r="J349" s="17"/>
      <c r="K349" s="17"/>
      <c r="L349" s="17"/>
      <c r="M349" s="17"/>
      <c r="N349" s="17"/>
      <c r="O349" s="17"/>
      <c r="P349" s="17"/>
      <c r="Q349" s="125"/>
      <c r="R349" s="129"/>
      <c r="S349" s="130"/>
      <c r="T349" s="129"/>
    </row>
    <row r="350" spans="1:20" ht="12.75">
      <c r="A350" s="33">
        <v>4300</v>
      </c>
      <c r="B350" s="32" t="s">
        <v>45</v>
      </c>
      <c r="C350" s="48"/>
      <c r="D350" s="32">
        <v>3000</v>
      </c>
      <c r="E350" s="32">
        <v>1500</v>
      </c>
      <c r="F350" s="21">
        <v>3600</v>
      </c>
      <c r="G350" s="17">
        <v>0</v>
      </c>
      <c r="H350" s="17">
        <v>3600</v>
      </c>
      <c r="I350" s="17">
        <v>250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17">
        <v>0</v>
      </c>
      <c r="P350" s="17">
        <v>0</v>
      </c>
      <c r="Q350" s="125"/>
      <c r="R350" s="129"/>
      <c r="S350" s="130"/>
      <c r="T350" s="129"/>
    </row>
    <row r="351" spans="1:20" ht="12.75">
      <c r="A351" s="33"/>
      <c r="B351" s="48" t="s">
        <v>14</v>
      </c>
      <c r="C351" s="48"/>
      <c r="D351" s="48">
        <v>3000</v>
      </c>
      <c r="E351" s="48">
        <v>1500</v>
      </c>
      <c r="F351" s="15">
        <v>3600</v>
      </c>
      <c r="G351" s="15">
        <v>0</v>
      </c>
      <c r="H351" s="15">
        <v>3600</v>
      </c>
      <c r="I351" s="15">
        <v>250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25"/>
      <c r="R351" s="129"/>
      <c r="S351" s="130"/>
      <c r="T351" s="129"/>
    </row>
    <row r="352" spans="1:20" ht="12.75">
      <c r="A352" s="35"/>
      <c r="B352" s="55"/>
      <c r="C352" s="55"/>
      <c r="D352" s="62"/>
      <c r="E352" s="62"/>
      <c r="F352" s="17"/>
      <c r="G352" s="16"/>
      <c r="H352" s="17"/>
      <c r="I352" s="17"/>
      <c r="J352" s="17"/>
      <c r="K352" s="17"/>
      <c r="L352" s="17"/>
      <c r="M352" s="17"/>
      <c r="N352" s="17"/>
      <c r="O352" s="17"/>
      <c r="P352" s="17"/>
      <c r="Q352" s="125"/>
      <c r="R352" s="129"/>
      <c r="S352" s="130"/>
      <c r="T352" s="129"/>
    </row>
    <row r="353" spans="1:20" ht="12.75">
      <c r="A353" s="39"/>
      <c r="B353" s="53" t="s">
        <v>123</v>
      </c>
      <c r="C353" s="65"/>
      <c r="D353" s="66"/>
      <c r="E353" s="66"/>
      <c r="F353" s="17"/>
      <c r="G353" s="21"/>
      <c r="H353" s="17"/>
      <c r="I353" s="17"/>
      <c r="J353" s="17"/>
      <c r="K353" s="17"/>
      <c r="L353" s="17"/>
      <c r="M353" s="17"/>
      <c r="N353" s="17"/>
      <c r="O353" s="17"/>
      <c r="P353" s="17"/>
      <c r="Q353" s="125"/>
      <c r="R353" s="129"/>
      <c r="S353" s="130"/>
      <c r="T353" s="129"/>
    </row>
    <row r="354" spans="1:20" ht="12.75">
      <c r="A354" s="33" t="s">
        <v>97</v>
      </c>
      <c r="B354" s="34" t="s">
        <v>104</v>
      </c>
      <c r="C354" s="32" t="s">
        <v>124</v>
      </c>
      <c r="D354" s="32">
        <v>3400</v>
      </c>
      <c r="E354" s="32">
        <v>5227</v>
      </c>
      <c r="F354" s="17">
        <v>5300</v>
      </c>
      <c r="G354" s="17">
        <v>1429</v>
      </c>
      <c r="H354" s="17">
        <v>2000</v>
      </c>
      <c r="I354" s="17">
        <v>5179</v>
      </c>
      <c r="J354" s="17">
        <v>5171</v>
      </c>
      <c r="K354" s="17">
        <v>5000</v>
      </c>
      <c r="L354" s="17">
        <v>5000</v>
      </c>
      <c r="M354" s="17">
        <v>0</v>
      </c>
      <c r="N354" s="17">
        <v>0</v>
      </c>
      <c r="O354" s="17">
        <v>650</v>
      </c>
      <c r="P354" s="17">
        <v>603</v>
      </c>
      <c r="Q354" s="125">
        <f t="shared" si="18"/>
        <v>92.76923076923077</v>
      </c>
      <c r="R354" s="129">
        <v>2150</v>
      </c>
      <c r="S354" s="130">
        <v>1487</v>
      </c>
      <c r="T354" s="129">
        <v>0</v>
      </c>
    </row>
    <row r="355" spans="1:20" ht="12.75">
      <c r="A355" s="33"/>
      <c r="B355" s="34" t="s">
        <v>23</v>
      </c>
      <c r="C355" s="32" t="s">
        <v>125</v>
      </c>
      <c r="D355" s="32">
        <v>41800</v>
      </c>
      <c r="E355" s="32">
        <v>26165</v>
      </c>
      <c r="F355" s="17">
        <v>20000</v>
      </c>
      <c r="G355" s="17">
        <v>27138</v>
      </c>
      <c r="H355" s="17">
        <v>27000</v>
      </c>
      <c r="I355" s="17">
        <v>53442</v>
      </c>
      <c r="J355" s="17">
        <v>53369</v>
      </c>
      <c r="K355" s="17">
        <v>50000</v>
      </c>
      <c r="L355" s="17">
        <v>43205</v>
      </c>
      <c r="M355" s="17">
        <v>29486</v>
      </c>
      <c r="N355" s="17">
        <v>30000</v>
      </c>
      <c r="O355" s="17">
        <v>1600</v>
      </c>
      <c r="P355" s="17">
        <v>1558</v>
      </c>
      <c r="Q355" s="125">
        <f t="shared" si="18"/>
        <v>97.375</v>
      </c>
      <c r="R355" s="129">
        <v>8950</v>
      </c>
      <c r="S355" s="130">
        <v>1147</v>
      </c>
      <c r="T355" s="129">
        <v>36000</v>
      </c>
    </row>
    <row r="356" spans="1:20" ht="12.75">
      <c r="A356" s="33" t="s">
        <v>28</v>
      </c>
      <c r="B356" s="34" t="s">
        <v>29</v>
      </c>
      <c r="C356" s="32" t="s">
        <v>126</v>
      </c>
      <c r="D356" s="32">
        <v>65726</v>
      </c>
      <c r="E356" s="32">
        <v>79312</v>
      </c>
      <c r="F356" s="17">
        <v>73900</v>
      </c>
      <c r="G356" s="17">
        <v>82900</v>
      </c>
      <c r="H356" s="17">
        <v>48900</v>
      </c>
      <c r="I356" s="17">
        <v>48900</v>
      </c>
      <c r="J356" s="17">
        <v>48760</v>
      </c>
      <c r="K356" s="17">
        <v>57500</v>
      </c>
      <c r="L356" s="17">
        <v>57500</v>
      </c>
      <c r="M356" s="17">
        <v>57428</v>
      </c>
      <c r="N356" s="17">
        <v>65550</v>
      </c>
      <c r="O356" s="17">
        <v>95061</v>
      </c>
      <c r="P356" s="17">
        <v>59237</v>
      </c>
      <c r="Q356" s="125">
        <f t="shared" si="18"/>
        <v>62.314724229705135</v>
      </c>
      <c r="R356" s="129">
        <v>112263</v>
      </c>
      <c r="S356" s="130">
        <v>0</v>
      </c>
      <c r="T356" s="129">
        <v>100000</v>
      </c>
    </row>
    <row r="357" spans="1:20" ht="12.75">
      <c r="A357" s="33"/>
      <c r="B357" s="93"/>
      <c r="C357" s="32"/>
      <c r="D357" s="32"/>
      <c r="E357" s="32"/>
      <c r="F357" s="21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25"/>
      <c r="R357" s="129"/>
      <c r="S357" s="130"/>
      <c r="T357" s="129"/>
    </row>
    <row r="358" spans="1:20" ht="12.75">
      <c r="A358" s="33"/>
      <c r="B358" s="94" t="s">
        <v>14</v>
      </c>
      <c r="C358" s="48" t="s">
        <v>127</v>
      </c>
      <c r="D358" s="48">
        <f aca="true" t="shared" si="27" ref="D358:K358">SUM(D354:D357)</f>
        <v>110926</v>
      </c>
      <c r="E358" s="48">
        <f t="shared" si="27"/>
        <v>110704</v>
      </c>
      <c r="F358" s="16">
        <f>SUM(F354:F357)</f>
        <v>99200</v>
      </c>
      <c r="G358" s="15">
        <f t="shared" si="27"/>
        <v>111467</v>
      </c>
      <c r="H358" s="15">
        <f t="shared" si="27"/>
        <v>77900</v>
      </c>
      <c r="I358" s="15">
        <f t="shared" si="27"/>
        <v>107521</v>
      </c>
      <c r="J358" s="15">
        <f t="shared" si="27"/>
        <v>107300</v>
      </c>
      <c r="K358" s="15">
        <f t="shared" si="27"/>
        <v>112500</v>
      </c>
      <c r="L358" s="15">
        <f>SUM(L354:L357)</f>
        <v>105705</v>
      </c>
      <c r="M358" s="15">
        <f>SUM(M354:M357)</f>
        <v>86914</v>
      </c>
      <c r="N358" s="15">
        <f>SUM(N354:N357)</f>
        <v>95550</v>
      </c>
      <c r="O358" s="15">
        <f>SUM(O354:O357)</f>
        <v>97311</v>
      </c>
      <c r="P358" s="15">
        <f>SUM(P354:P357)</f>
        <v>61398</v>
      </c>
      <c r="Q358" s="126">
        <f aca="true" t="shared" si="28" ref="Q358:Q420">SUM(P358/O358*100)</f>
        <v>63.09461417517033</v>
      </c>
      <c r="R358" s="15">
        <f>SUM(R354:R357)</f>
        <v>123363</v>
      </c>
      <c r="S358" s="131">
        <f>SUM(S354:S357)</f>
        <v>2634</v>
      </c>
      <c r="T358" s="15">
        <f>SUM(T354:T357)</f>
        <v>136000</v>
      </c>
    </row>
    <row r="359" spans="1:20" ht="12.75">
      <c r="A359" s="33"/>
      <c r="B359" s="93"/>
      <c r="C359" s="32"/>
      <c r="D359" s="32"/>
      <c r="E359" s="48"/>
      <c r="F359" s="21"/>
      <c r="G359" s="15"/>
      <c r="H359" s="17"/>
      <c r="I359" s="17"/>
      <c r="J359" s="17"/>
      <c r="K359" s="17"/>
      <c r="L359" s="17"/>
      <c r="M359" s="17"/>
      <c r="N359" s="17"/>
      <c r="O359" s="17"/>
      <c r="P359" s="17"/>
      <c r="Q359" s="125"/>
      <c r="R359" s="129"/>
      <c r="S359" s="130"/>
      <c r="T359" s="129"/>
    </row>
    <row r="360" spans="1:20" ht="12.75">
      <c r="A360" s="39"/>
      <c r="B360" s="83"/>
      <c r="C360" s="88"/>
      <c r="D360" s="61"/>
      <c r="E360" s="61"/>
      <c r="F360" s="21"/>
      <c r="G360" s="21"/>
      <c r="H360" s="17"/>
      <c r="I360" s="17"/>
      <c r="J360" s="17"/>
      <c r="K360" s="17"/>
      <c r="L360" s="17"/>
      <c r="M360" s="17"/>
      <c r="N360" s="17"/>
      <c r="O360" s="17"/>
      <c r="P360" s="17"/>
      <c r="Q360" s="125"/>
      <c r="R360" s="129"/>
      <c r="S360" s="130"/>
      <c r="T360" s="129"/>
    </row>
    <row r="361" spans="1:20" ht="24" hidden="1">
      <c r="A361" s="133"/>
      <c r="B361" s="53" t="s">
        <v>128</v>
      </c>
      <c r="C361" s="135"/>
      <c r="D361" s="95"/>
      <c r="E361" s="137"/>
      <c r="F361" s="21"/>
      <c r="G361" s="21"/>
      <c r="H361" s="17"/>
      <c r="I361" s="17"/>
      <c r="J361" s="17"/>
      <c r="K361" s="17"/>
      <c r="L361" s="17"/>
      <c r="M361" s="17"/>
      <c r="N361" s="17"/>
      <c r="O361" s="17"/>
      <c r="P361" s="17"/>
      <c r="Q361" s="125"/>
      <c r="R361" s="129"/>
      <c r="S361" s="130"/>
      <c r="T361" s="129"/>
    </row>
    <row r="362" spans="1:20" ht="12.75" hidden="1">
      <c r="A362" s="140"/>
      <c r="B362" s="36" t="s">
        <v>175</v>
      </c>
      <c r="C362" s="141"/>
      <c r="D362" s="96"/>
      <c r="E362" s="142"/>
      <c r="F362" s="21"/>
      <c r="G362" s="21"/>
      <c r="H362" s="17"/>
      <c r="I362" s="17"/>
      <c r="J362" s="17"/>
      <c r="K362" s="17"/>
      <c r="L362" s="17"/>
      <c r="M362" s="17"/>
      <c r="N362" s="17"/>
      <c r="O362" s="17"/>
      <c r="P362" s="17"/>
      <c r="Q362" s="125"/>
      <c r="R362" s="129"/>
      <c r="S362" s="130"/>
      <c r="T362" s="129"/>
    </row>
    <row r="363" spans="1:20" ht="12.75" hidden="1">
      <c r="A363" s="35" t="s">
        <v>129</v>
      </c>
      <c r="B363" s="36" t="s">
        <v>130</v>
      </c>
      <c r="C363" s="64" t="s">
        <v>32</v>
      </c>
      <c r="D363" s="63"/>
      <c r="E363" s="63" t="s">
        <v>131</v>
      </c>
      <c r="F363" s="21"/>
      <c r="G363" s="21"/>
      <c r="H363" s="17"/>
      <c r="I363" s="17"/>
      <c r="J363" s="17"/>
      <c r="K363" s="17"/>
      <c r="L363" s="17"/>
      <c r="M363" s="17"/>
      <c r="N363" s="17"/>
      <c r="O363" s="17"/>
      <c r="P363" s="17"/>
      <c r="Q363" s="125"/>
      <c r="R363" s="129"/>
      <c r="S363" s="130"/>
      <c r="T363" s="129"/>
    </row>
    <row r="364" spans="1:20" ht="12.75" hidden="1">
      <c r="A364" s="35"/>
      <c r="B364" s="97" t="s">
        <v>14</v>
      </c>
      <c r="C364" s="64" t="s">
        <v>32</v>
      </c>
      <c r="D364" s="63"/>
      <c r="E364" s="63" t="s">
        <v>131</v>
      </c>
      <c r="F364" s="17">
        <v>24680</v>
      </c>
      <c r="G364" s="21"/>
      <c r="H364" s="17"/>
      <c r="I364" s="17"/>
      <c r="J364" s="17"/>
      <c r="K364" s="17"/>
      <c r="L364" s="17"/>
      <c r="M364" s="17"/>
      <c r="N364" s="17"/>
      <c r="O364" s="17"/>
      <c r="P364" s="17"/>
      <c r="Q364" s="125"/>
      <c r="R364" s="129"/>
      <c r="S364" s="130"/>
      <c r="T364" s="129"/>
    </row>
    <row r="365" spans="1:20" ht="12.75">
      <c r="A365" s="133"/>
      <c r="B365" s="53" t="s">
        <v>132</v>
      </c>
      <c r="C365" s="135"/>
      <c r="D365" s="95"/>
      <c r="E365" s="137"/>
      <c r="F365" s="17"/>
      <c r="G365" s="21"/>
      <c r="H365" s="17"/>
      <c r="I365" s="17"/>
      <c r="J365" s="17"/>
      <c r="K365" s="17"/>
      <c r="L365" s="17"/>
      <c r="M365" s="17"/>
      <c r="N365" s="17"/>
      <c r="O365" s="17"/>
      <c r="P365" s="17"/>
      <c r="Q365" s="125"/>
      <c r="R365" s="129"/>
      <c r="S365" s="130"/>
      <c r="T365" s="129"/>
    </row>
    <row r="366" spans="1:20" ht="12.75">
      <c r="A366" s="134"/>
      <c r="B366" s="41" t="s">
        <v>133</v>
      </c>
      <c r="C366" s="136"/>
      <c r="D366" s="85"/>
      <c r="E366" s="138"/>
      <c r="F366" s="17"/>
      <c r="G366" s="21"/>
      <c r="H366" s="17"/>
      <c r="I366" s="17"/>
      <c r="J366" s="17"/>
      <c r="K366" s="17"/>
      <c r="L366" s="17"/>
      <c r="M366" s="17"/>
      <c r="N366" s="17"/>
      <c r="O366" s="17"/>
      <c r="P366" s="17"/>
      <c r="Q366" s="125"/>
      <c r="R366" s="129"/>
      <c r="S366" s="130"/>
      <c r="T366" s="129"/>
    </row>
    <row r="367" spans="1:20" ht="12.75">
      <c r="A367" s="33" t="s">
        <v>97</v>
      </c>
      <c r="B367" s="34" t="s">
        <v>17</v>
      </c>
      <c r="C367" s="32" t="s">
        <v>134</v>
      </c>
      <c r="D367" s="32">
        <v>22310</v>
      </c>
      <c r="E367" s="32">
        <v>21340</v>
      </c>
      <c r="F367" s="17">
        <v>24680</v>
      </c>
      <c r="G367" s="17">
        <v>24193</v>
      </c>
      <c r="H367" s="17">
        <v>30255</v>
      </c>
      <c r="I367" s="17">
        <v>33594</v>
      </c>
      <c r="J367" s="17">
        <v>31987</v>
      </c>
      <c r="K367" s="17">
        <v>31398</v>
      </c>
      <c r="L367" s="17">
        <v>34431</v>
      </c>
      <c r="M367" s="17">
        <v>33548</v>
      </c>
      <c r="N367" s="17">
        <v>34000</v>
      </c>
      <c r="O367" s="17">
        <v>36895</v>
      </c>
      <c r="P367" s="17">
        <v>34873</v>
      </c>
      <c r="Q367" s="125">
        <f t="shared" si="28"/>
        <v>94.51958259926819</v>
      </c>
      <c r="R367" s="129">
        <v>40940</v>
      </c>
      <c r="S367" s="130">
        <v>15532</v>
      </c>
      <c r="T367" s="129">
        <v>42000</v>
      </c>
    </row>
    <row r="368" spans="1:20" ht="12.75">
      <c r="A368" s="33"/>
      <c r="B368" s="34" t="s">
        <v>23</v>
      </c>
      <c r="C368" s="32" t="s">
        <v>135</v>
      </c>
      <c r="D368" s="32">
        <v>24000</v>
      </c>
      <c r="E368" s="32">
        <v>18472</v>
      </c>
      <c r="F368" s="17">
        <v>22000</v>
      </c>
      <c r="G368" s="17">
        <v>28678</v>
      </c>
      <c r="H368" s="17">
        <v>29000</v>
      </c>
      <c r="I368" s="17">
        <v>47264</v>
      </c>
      <c r="J368" s="17">
        <v>47264</v>
      </c>
      <c r="K368" s="17">
        <v>48000</v>
      </c>
      <c r="L368" s="17">
        <v>44967</v>
      </c>
      <c r="M368" s="17">
        <v>25540</v>
      </c>
      <c r="N368" s="17">
        <v>99000</v>
      </c>
      <c r="O368" s="17">
        <v>34039</v>
      </c>
      <c r="P368" s="17">
        <v>15709</v>
      </c>
      <c r="Q368" s="125">
        <f t="shared" si="28"/>
        <v>46.15000440670995</v>
      </c>
      <c r="R368" s="129">
        <v>19060</v>
      </c>
      <c r="S368" s="130">
        <v>6161</v>
      </c>
      <c r="T368" s="129">
        <v>15000</v>
      </c>
    </row>
    <row r="369" spans="1:20" ht="12.75" hidden="1">
      <c r="A369" s="33"/>
      <c r="B369" s="34"/>
      <c r="C369" s="32"/>
      <c r="D369" s="32"/>
      <c r="E369" s="32"/>
      <c r="F369" s="21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25" t="e">
        <f t="shared" si="28"/>
        <v>#DIV/0!</v>
      </c>
      <c r="R369" s="129"/>
      <c r="S369" s="130"/>
      <c r="T369" s="129"/>
    </row>
    <row r="370" spans="1:20" ht="12.75" hidden="1">
      <c r="A370" s="33"/>
      <c r="B370" s="34"/>
      <c r="C370" s="32"/>
      <c r="D370" s="32"/>
      <c r="E370" s="32"/>
      <c r="F370" s="21"/>
      <c r="G370" s="17"/>
      <c r="H370" s="17">
        <v>7700</v>
      </c>
      <c r="I370" s="17"/>
      <c r="J370" s="17"/>
      <c r="K370" s="17"/>
      <c r="L370" s="17"/>
      <c r="M370" s="17"/>
      <c r="N370" s="17"/>
      <c r="O370" s="17"/>
      <c r="P370" s="17"/>
      <c r="Q370" s="125" t="e">
        <f t="shared" si="28"/>
        <v>#DIV/0!</v>
      </c>
      <c r="R370" s="129"/>
      <c r="S370" s="130"/>
      <c r="T370" s="129"/>
    </row>
    <row r="371" spans="1:20" ht="12.75">
      <c r="A371" s="33" t="s">
        <v>28</v>
      </c>
      <c r="B371" s="34" t="s">
        <v>29</v>
      </c>
      <c r="C371" s="32" t="s">
        <v>136</v>
      </c>
      <c r="D371" s="32"/>
      <c r="E371" s="32">
        <v>0</v>
      </c>
      <c r="F371" s="17">
        <v>72000</v>
      </c>
      <c r="G371" s="17">
        <v>64501</v>
      </c>
      <c r="H371" s="17">
        <v>20149</v>
      </c>
      <c r="I371" s="17">
        <v>14357</v>
      </c>
      <c r="J371" s="17">
        <v>14357</v>
      </c>
      <c r="K371" s="17">
        <v>0</v>
      </c>
      <c r="L371" s="17">
        <v>6222</v>
      </c>
      <c r="M371" s="17">
        <v>5924</v>
      </c>
      <c r="N371" s="17">
        <v>0</v>
      </c>
      <c r="O371" s="17">
        <v>0</v>
      </c>
      <c r="P371" s="17">
        <v>0</v>
      </c>
      <c r="Q371" s="125"/>
      <c r="R371" s="129">
        <v>15000</v>
      </c>
      <c r="S371" s="130">
        <v>0</v>
      </c>
      <c r="T371" s="129">
        <v>0</v>
      </c>
    </row>
    <row r="372" spans="1:20" ht="12.75">
      <c r="A372" s="33"/>
      <c r="B372" s="44" t="s">
        <v>14</v>
      </c>
      <c r="C372" s="32"/>
      <c r="D372" s="48">
        <v>46310</v>
      </c>
      <c r="E372" s="48">
        <f aca="true" t="shared" si="29" ref="E372:K372">SUM(E367:E371)</f>
        <v>39812</v>
      </c>
      <c r="F372" s="16">
        <f t="shared" si="29"/>
        <v>118680</v>
      </c>
      <c r="G372" s="15">
        <f t="shared" si="29"/>
        <v>117372</v>
      </c>
      <c r="H372" s="15">
        <f t="shared" si="29"/>
        <v>87104</v>
      </c>
      <c r="I372" s="15">
        <f t="shared" si="29"/>
        <v>95215</v>
      </c>
      <c r="J372" s="15">
        <f t="shared" si="29"/>
        <v>93608</v>
      </c>
      <c r="K372" s="15">
        <f t="shared" si="29"/>
        <v>79398</v>
      </c>
      <c r="L372" s="15">
        <f>SUM(L367:L371)</f>
        <v>85620</v>
      </c>
      <c r="M372" s="15">
        <f>SUM(M367:M371)</f>
        <v>65012</v>
      </c>
      <c r="N372" s="15">
        <f>SUM(N367:N371)</f>
        <v>133000</v>
      </c>
      <c r="O372" s="15">
        <f>SUM(O367:O371)</f>
        <v>70934</v>
      </c>
      <c r="P372" s="15">
        <f>SUM(P367:P371)</f>
        <v>50582</v>
      </c>
      <c r="Q372" s="126">
        <f t="shared" si="28"/>
        <v>71.30854033326754</v>
      </c>
      <c r="R372" s="15">
        <f>SUM(R367:R371)</f>
        <v>75000</v>
      </c>
      <c r="S372" s="131">
        <f>SUM(S367:S371)</f>
        <v>21693</v>
      </c>
      <c r="T372" s="15">
        <f>SUM(T367:T371)</f>
        <v>57000</v>
      </c>
    </row>
    <row r="373" spans="1:20" ht="12.75">
      <c r="A373" s="33"/>
      <c r="B373" s="93"/>
      <c r="C373" s="32"/>
      <c r="D373" s="32"/>
      <c r="E373" s="48"/>
      <c r="F373" s="21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25"/>
      <c r="R373" s="129"/>
      <c r="S373" s="130"/>
      <c r="T373" s="129"/>
    </row>
    <row r="374" spans="1:20" ht="12.75">
      <c r="A374" s="59"/>
      <c r="B374" s="120" t="s">
        <v>213</v>
      </c>
      <c r="C374" s="66"/>
      <c r="D374" s="66"/>
      <c r="E374" s="61"/>
      <c r="F374" s="21"/>
      <c r="G374" s="21"/>
      <c r="H374" s="17"/>
      <c r="I374" s="17"/>
      <c r="J374" s="17"/>
      <c r="K374" s="17"/>
      <c r="L374" s="17"/>
      <c r="M374" s="17"/>
      <c r="N374" s="17"/>
      <c r="O374" s="17"/>
      <c r="P374" s="17"/>
      <c r="Q374" s="125"/>
      <c r="R374" s="129"/>
      <c r="S374" s="130"/>
      <c r="T374" s="129"/>
    </row>
    <row r="375" spans="1:20" ht="12.75" hidden="1">
      <c r="A375" s="59"/>
      <c r="B375" s="119"/>
      <c r="C375" s="66"/>
      <c r="D375" s="66"/>
      <c r="E375" s="61"/>
      <c r="F375" s="21"/>
      <c r="G375" s="21"/>
      <c r="H375" s="17"/>
      <c r="I375" s="17"/>
      <c r="J375" s="17"/>
      <c r="K375" s="17"/>
      <c r="L375" s="17"/>
      <c r="M375" s="17"/>
      <c r="N375" s="17"/>
      <c r="O375" s="17"/>
      <c r="P375" s="17"/>
      <c r="Q375" s="125" t="e">
        <f t="shared" si="28"/>
        <v>#DIV/0!</v>
      </c>
      <c r="R375" s="129"/>
      <c r="S375" s="130"/>
      <c r="T375" s="129"/>
    </row>
    <row r="376" spans="1:20" ht="12.75">
      <c r="A376" s="59">
        <v>2200</v>
      </c>
      <c r="B376" s="42" t="s">
        <v>214</v>
      </c>
      <c r="C376" s="66"/>
      <c r="D376" s="66"/>
      <c r="E376" s="61"/>
      <c r="F376" s="21"/>
      <c r="G376" s="21"/>
      <c r="H376" s="17">
        <v>0</v>
      </c>
      <c r="I376" s="17">
        <v>3242</v>
      </c>
      <c r="J376" s="17">
        <v>2418</v>
      </c>
      <c r="K376" s="17">
        <v>27493</v>
      </c>
      <c r="L376" s="17">
        <v>32243</v>
      </c>
      <c r="M376" s="17">
        <v>19303</v>
      </c>
      <c r="N376" s="17">
        <v>25000</v>
      </c>
      <c r="O376" s="17">
        <v>32743</v>
      </c>
      <c r="P376" s="17">
        <v>19582</v>
      </c>
      <c r="Q376" s="125">
        <f t="shared" si="28"/>
        <v>59.80514919219375</v>
      </c>
      <c r="R376" s="129">
        <v>10000</v>
      </c>
      <c r="S376" s="130">
        <v>7894</v>
      </c>
      <c r="T376" s="129">
        <v>10000</v>
      </c>
    </row>
    <row r="377" spans="1:20" ht="12.75">
      <c r="A377" s="33"/>
      <c r="B377" s="94" t="s">
        <v>14</v>
      </c>
      <c r="C377" s="66"/>
      <c r="D377" s="66"/>
      <c r="E377" s="61"/>
      <c r="F377" s="21"/>
      <c r="G377" s="21"/>
      <c r="H377" s="15">
        <v>0</v>
      </c>
      <c r="I377" s="15">
        <v>3242</v>
      </c>
      <c r="J377" s="15">
        <v>2418</v>
      </c>
      <c r="K377" s="15">
        <v>27493</v>
      </c>
      <c r="L377" s="15">
        <f>SUM(L376)</f>
        <v>32243</v>
      </c>
      <c r="M377" s="15">
        <f>SUM(M376)</f>
        <v>19303</v>
      </c>
      <c r="N377" s="15">
        <f>SUM(N376)</f>
        <v>25000</v>
      </c>
      <c r="O377" s="15">
        <f>SUM(O376)</f>
        <v>32743</v>
      </c>
      <c r="P377" s="15">
        <f>SUM(P376)</f>
        <v>19582</v>
      </c>
      <c r="Q377" s="126">
        <f t="shared" si="28"/>
        <v>59.80514919219375</v>
      </c>
      <c r="R377" s="15">
        <f>SUM(R376)</f>
        <v>10000</v>
      </c>
      <c r="S377" s="131">
        <f>SUM(S376)</f>
        <v>7894</v>
      </c>
      <c r="T377" s="15">
        <f>SUM(T376)</f>
        <v>10000</v>
      </c>
    </row>
    <row r="378" spans="1:20" ht="12.75">
      <c r="A378" s="33"/>
      <c r="B378" s="93"/>
      <c r="C378" s="66"/>
      <c r="D378" s="66"/>
      <c r="E378" s="61"/>
      <c r="F378" s="21"/>
      <c r="G378" s="21"/>
      <c r="H378" s="17"/>
      <c r="I378" s="17"/>
      <c r="J378" s="17"/>
      <c r="K378" s="17"/>
      <c r="L378" s="17"/>
      <c r="M378" s="17"/>
      <c r="N378" s="17"/>
      <c r="O378" s="17"/>
      <c r="P378" s="17"/>
      <c r="Q378" s="125"/>
      <c r="R378" s="129"/>
      <c r="S378" s="130"/>
      <c r="T378" s="129"/>
    </row>
    <row r="379" spans="1:20" ht="24">
      <c r="A379" s="33"/>
      <c r="B379" s="118" t="s">
        <v>215</v>
      </c>
      <c r="C379" s="66"/>
      <c r="D379" s="66"/>
      <c r="E379" s="61"/>
      <c r="F379" s="21"/>
      <c r="G379" s="21"/>
      <c r="H379" s="17"/>
      <c r="I379" s="17"/>
      <c r="J379" s="17"/>
      <c r="K379" s="17"/>
      <c r="L379" s="17"/>
      <c r="M379" s="17"/>
      <c r="N379" s="17"/>
      <c r="O379" s="17"/>
      <c r="P379" s="17"/>
      <c r="Q379" s="125"/>
      <c r="R379" s="129"/>
      <c r="S379" s="130"/>
      <c r="T379" s="129"/>
    </row>
    <row r="380" spans="1:20" ht="24">
      <c r="A380" s="33">
        <v>1000</v>
      </c>
      <c r="B380" s="34" t="s">
        <v>216</v>
      </c>
      <c r="C380" s="66"/>
      <c r="D380" s="66"/>
      <c r="E380" s="61"/>
      <c r="F380" s="21"/>
      <c r="G380" s="21"/>
      <c r="H380" s="17">
        <v>0</v>
      </c>
      <c r="I380" s="17">
        <v>232</v>
      </c>
      <c r="J380" s="17">
        <v>328</v>
      </c>
      <c r="K380" s="17">
        <v>1000</v>
      </c>
      <c r="L380" s="17">
        <v>2200</v>
      </c>
      <c r="M380" s="17">
        <v>1986</v>
      </c>
      <c r="N380" s="17">
        <v>2000</v>
      </c>
      <c r="O380" s="17">
        <v>2000</v>
      </c>
      <c r="P380" s="17">
        <v>1308</v>
      </c>
      <c r="Q380" s="125">
        <f t="shared" si="28"/>
        <v>65.4</v>
      </c>
      <c r="R380" s="129">
        <v>2000</v>
      </c>
      <c r="S380" s="130">
        <v>600</v>
      </c>
      <c r="T380" s="129">
        <v>1000</v>
      </c>
    </row>
    <row r="381" spans="1:20" ht="12.75">
      <c r="A381" s="33"/>
      <c r="B381" s="93"/>
      <c r="C381" s="66"/>
      <c r="D381" s="66"/>
      <c r="E381" s="61"/>
      <c r="F381" s="21"/>
      <c r="G381" s="21"/>
      <c r="H381" s="17"/>
      <c r="I381" s="17"/>
      <c r="J381" s="17"/>
      <c r="K381" s="17"/>
      <c r="L381" s="17"/>
      <c r="M381" s="17"/>
      <c r="N381" s="17"/>
      <c r="O381" s="17"/>
      <c r="P381" s="17"/>
      <c r="Q381" s="125"/>
      <c r="R381" s="129"/>
      <c r="S381" s="130"/>
      <c r="T381" s="129"/>
    </row>
    <row r="382" spans="1:20" ht="12.75">
      <c r="A382" s="33"/>
      <c r="B382" s="48"/>
      <c r="C382" s="88"/>
      <c r="D382" s="61"/>
      <c r="E382" s="61"/>
      <c r="F382" s="21"/>
      <c r="G382" s="21"/>
      <c r="H382" s="17"/>
      <c r="I382" s="17"/>
      <c r="J382" s="17"/>
      <c r="K382" s="17"/>
      <c r="L382" s="17"/>
      <c r="M382" s="17"/>
      <c r="N382" s="17"/>
      <c r="O382" s="17"/>
      <c r="P382" s="17"/>
      <c r="Q382" s="125"/>
      <c r="R382" s="129"/>
      <c r="S382" s="130"/>
      <c r="T382" s="129"/>
    </row>
    <row r="383" spans="1:20" ht="12.75">
      <c r="A383" s="33"/>
      <c r="B383" s="48" t="s">
        <v>137</v>
      </c>
      <c r="C383" s="48" t="s">
        <v>138</v>
      </c>
      <c r="D383" s="48">
        <f>SUM(D224+D236+D240+D245+D248+D269+D272+D290+D298+D303+D309+D314+D319+D334+D340+D347+D351+D358+D372)</f>
        <v>1935352</v>
      </c>
      <c r="E383" s="48">
        <f>SUM(E224+E236+E240+E245+E248+E251+E269+E272+E290+E291+E298+E303+E304+E309+E314+E319+E334+E340+E347+E351+E358+E359+E372+E373)</f>
        <v>2373464</v>
      </c>
      <c r="F383" s="15">
        <f>SUM(F224+F236+F245+F251+F269+F290+F298+F303+F309+F314+F319+F334+F340+F347+F351+F358+F372)</f>
        <v>2189864</v>
      </c>
      <c r="G383" s="15">
        <f>SUM(G224+G236+G240+G245+G248+G269+G251+G272+G290+G298+G303+G309+G314+G319+G334+G340+G347+G351+G358+G372)</f>
        <v>2333214</v>
      </c>
      <c r="H383" s="15">
        <f>SUM(H224+H236+H240+H245+H248+H269+H251+H272+H290+H298+H303+H309+H314+H319+H325+H334+H340+H347+H351+H358+H372+H229+H377+H380)</f>
        <v>2215416</v>
      </c>
      <c r="I383" s="15">
        <f>SUM(I224+I236+I240+I245+I248+I269+I251+I272+I290+I298+I303+I309+I314+I319+I325+I334+I340+I347+I351+I358+I372+I229+I377+I380)</f>
        <v>2448473</v>
      </c>
      <c r="J383" s="15">
        <f>SUM(J224+J236+J240+J245+J248+J269+J251+J272+J290+J298+J303+J309+J314+J319+J325+J334+J340+J347+J351+J358+J372+J229+J377+J380)</f>
        <v>2477972</v>
      </c>
      <c r="K383" s="15">
        <f>SUM(K224+K236+K240+K245+K248+K269+K251+K272+K290+K298+K303+K309+K314+K319+K325+K334+K340+K347+K351+K358+K372+K229+K377+K380)</f>
        <v>2630607</v>
      </c>
      <c r="L383" s="15">
        <f>SUM(L224+L236+L240+L245+L248+L269+L251+L272+L290+L298+L303+L309+L314+L319+L325+L334+L340+L347+L351+L358+L372+L229+L377+L380+L277+L283)</f>
        <v>2834774</v>
      </c>
      <c r="M383" s="15">
        <f>SUM(M224+M236+M240+M245+M248+M269+M251+M272+M290+M298+M303+M309+M314+M319+M325+M334+M340+M347+M351+M358+M372+M229+M377+M380+M277+M283)</f>
        <v>2487856</v>
      </c>
      <c r="N383" s="15">
        <f>SUM(N224+N236+N240+N245+N248+N269+N251+N272+N290+N298+N303+N309+N314+N319+N325+N334+N340+N347+N351+N358+N372+N229+N377+N380+N277+N283+N257)</f>
        <v>2808607</v>
      </c>
      <c r="O383" s="15">
        <f>SUM(O224+O236+O240+O245+O248+O269+O251+O272+O290+O298+O303+O309+O314+O319+O325+O334+O340+O347+O351+O358+O372+O229+O377+O380+O277+O283+O257+O263)</f>
        <v>4584163</v>
      </c>
      <c r="P383" s="15">
        <f>SUM(P224+P236+P240+P245+P248+P269+P251+P272+P290+P298+P303+P309+P314+P319+P325+P334+P340+P347+P351+P358+P372+P229+P377+P380+P277+P283+P257+P263)</f>
        <v>4332072</v>
      </c>
      <c r="Q383" s="126">
        <f t="shared" si="28"/>
        <v>94.50082817735756</v>
      </c>
      <c r="R383" s="15">
        <f>SUM(R224+R236+R240+R245+R248+R269+R251+R272+R290+R298+R303+R309+R314+R319+R325+R334+R340+R347+R351+R358+R372+R229+R377+R380+R277+R283+R257+R263)</f>
        <v>2945465</v>
      </c>
      <c r="S383" s="131">
        <f>SUM(S224+S236+S240+S245+S248+S269+S251+S272+S290+S298+S303+S309+S314+S319+S325+S334+S340+S347+S351+S358+S372+S229+S377+S380+S277+S283+S257+S263)</f>
        <v>1221932</v>
      </c>
      <c r="T383" s="15">
        <f>SUM(T224+T236+T240+T245+T248+T269+T251+T272+T290+T298+T303+T309+T314+T319+T325+T334+T340+T347+T351+T358+T372+T229+T377+T380+T277+T283+T257+T263)</f>
        <v>2692484</v>
      </c>
    </row>
    <row r="384" spans="1:20" ht="12.75">
      <c r="A384" s="35"/>
      <c r="B384" s="36"/>
      <c r="C384" s="64"/>
      <c r="D384" s="63"/>
      <c r="E384" s="63"/>
      <c r="F384" s="17"/>
      <c r="G384" s="21"/>
      <c r="H384" s="17"/>
      <c r="I384" s="17"/>
      <c r="J384" s="17"/>
      <c r="K384" s="17"/>
      <c r="L384" s="17"/>
      <c r="M384" s="17"/>
      <c r="N384" s="17"/>
      <c r="O384" s="17"/>
      <c r="P384" s="17"/>
      <c r="Q384" s="125"/>
      <c r="R384" s="129"/>
      <c r="S384" s="130"/>
      <c r="T384" s="129"/>
    </row>
    <row r="385" spans="1:20" ht="24">
      <c r="A385" s="35"/>
      <c r="B385" s="38" t="s">
        <v>139</v>
      </c>
      <c r="C385" s="64"/>
      <c r="D385" s="63"/>
      <c r="E385" s="63"/>
      <c r="F385" s="15"/>
      <c r="G385" s="21"/>
      <c r="H385" s="17"/>
      <c r="I385" s="17"/>
      <c r="J385" s="17"/>
      <c r="K385" s="17"/>
      <c r="L385" s="17"/>
      <c r="M385" s="17"/>
      <c r="N385" s="17"/>
      <c r="O385" s="17"/>
      <c r="P385" s="17"/>
      <c r="Q385" s="125"/>
      <c r="R385" s="129"/>
      <c r="S385" s="130"/>
      <c r="T385" s="129"/>
    </row>
    <row r="386" spans="1:20" ht="12.75">
      <c r="A386" s="39"/>
      <c r="B386" s="41"/>
      <c r="C386" s="65"/>
      <c r="D386" s="66"/>
      <c r="E386" s="66"/>
      <c r="F386" s="108"/>
      <c r="G386" s="21"/>
      <c r="H386" s="17"/>
      <c r="I386" s="17"/>
      <c r="J386" s="17"/>
      <c r="K386" s="17"/>
      <c r="L386" s="17"/>
      <c r="M386" s="17"/>
      <c r="N386" s="17"/>
      <c r="O386" s="17"/>
      <c r="P386" s="17"/>
      <c r="Q386" s="125"/>
      <c r="R386" s="129"/>
      <c r="S386" s="130"/>
      <c r="T386" s="129"/>
    </row>
    <row r="387" spans="1:20" ht="12.75">
      <c r="A387" s="33"/>
      <c r="B387" s="44" t="s">
        <v>16</v>
      </c>
      <c r="C387" s="32"/>
      <c r="D387" s="32"/>
      <c r="E387" s="32"/>
      <c r="F387" s="108"/>
      <c r="G387" s="17"/>
      <c r="H387" s="17"/>
      <c r="I387" s="17"/>
      <c r="J387" s="17" t="s">
        <v>177</v>
      </c>
      <c r="K387" s="17" t="s">
        <v>177</v>
      </c>
      <c r="L387" s="17" t="s">
        <v>177</v>
      </c>
      <c r="M387" s="17" t="s">
        <v>177</v>
      </c>
      <c r="N387" s="17" t="s">
        <v>177</v>
      </c>
      <c r="O387" s="17" t="s">
        <v>177</v>
      </c>
      <c r="P387" s="17" t="s">
        <v>177</v>
      </c>
      <c r="Q387" s="125"/>
      <c r="R387" s="129"/>
      <c r="S387" s="130"/>
      <c r="T387" s="129"/>
    </row>
    <row r="388" spans="1:20" ht="12.75">
      <c r="A388" s="33" t="s">
        <v>103</v>
      </c>
      <c r="B388" s="34" t="s">
        <v>104</v>
      </c>
      <c r="C388" s="32" t="s">
        <v>140</v>
      </c>
      <c r="D388" s="32">
        <v>21455</v>
      </c>
      <c r="E388" s="32">
        <v>51340</v>
      </c>
      <c r="F388" s="108">
        <v>61750</v>
      </c>
      <c r="G388" s="17">
        <v>86595</v>
      </c>
      <c r="H388" s="17">
        <v>84550</v>
      </c>
      <c r="I388" s="17">
        <v>56569</v>
      </c>
      <c r="J388" s="17">
        <v>58538</v>
      </c>
      <c r="K388" s="17">
        <v>74268</v>
      </c>
      <c r="L388" s="17">
        <v>83824</v>
      </c>
      <c r="M388" s="17">
        <v>83818</v>
      </c>
      <c r="N388" s="17">
        <v>104000</v>
      </c>
      <c r="O388" s="17">
        <v>142415</v>
      </c>
      <c r="P388" s="17">
        <v>132163</v>
      </c>
      <c r="Q388" s="125">
        <f t="shared" si="28"/>
        <v>92.80132008566513</v>
      </c>
      <c r="R388" s="129">
        <v>173450</v>
      </c>
      <c r="S388" s="130">
        <v>73719</v>
      </c>
      <c r="T388" s="129">
        <v>182000</v>
      </c>
    </row>
    <row r="389" spans="1:20" ht="12.75">
      <c r="A389" s="33"/>
      <c r="B389" s="34" t="s">
        <v>25</v>
      </c>
      <c r="C389" s="32"/>
      <c r="D389" s="32"/>
      <c r="E389" s="32"/>
      <c r="F389" s="108"/>
      <c r="G389" s="17"/>
      <c r="H389" s="17"/>
      <c r="I389" s="17"/>
      <c r="J389" s="17"/>
      <c r="K389" s="17"/>
      <c r="L389" s="17">
        <v>1520</v>
      </c>
      <c r="M389" s="17">
        <v>1520</v>
      </c>
      <c r="N389" s="17">
        <v>0</v>
      </c>
      <c r="O389" s="17">
        <v>17325</v>
      </c>
      <c r="P389" s="17">
        <v>17325</v>
      </c>
      <c r="Q389" s="125">
        <f t="shared" si="28"/>
        <v>100</v>
      </c>
      <c r="R389" s="129">
        <v>5550</v>
      </c>
      <c r="S389" s="130">
        <v>5550</v>
      </c>
      <c r="T389" s="129">
        <v>0</v>
      </c>
    </row>
    <row r="390" spans="1:20" ht="12.75">
      <c r="A390" s="33"/>
      <c r="B390" s="48" t="s">
        <v>14</v>
      </c>
      <c r="C390" s="32" t="s">
        <v>140</v>
      </c>
      <c r="D390" s="48">
        <v>21455</v>
      </c>
      <c r="E390" s="48">
        <v>51340</v>
      </c>
      <c r="F390" s="108">
        <v>61750</v>
      </c>
      <c r="G390" s="15">
        <v>86595</v>
      </c>
      <c r="H390" s="15">
        <v>84550</v>
      </c>
      <c r="I390" s="15">
        <v>56569</v>
      </c>
      <c r="J390" s="15">
        <v>58538</v>
      </c>
      <c r="K390" s="15">
        <v>74268</v>
      </c>
      <c r="L390" s="15">
        <f>SUM(L388:L389)</f>
        <v>85344</v>
      </c>
      <c r="M390" s="15">
        <f>SUM(M388:M389)</f>
        <v>85338</v>
      </c>
      <c r="N390" s="15">
        <f>SUM(N388:N389)</f>
        <v>104000</v>
      </c>
      <c r="O390" s="15">
        <f>SUM(O388:O389)</f>
        <v>159740</v>
      </c>
      <c r="P390" s="15">
        <f>SUM(P388:P389)</f>
        <v>149488</v>
      </c>
      <c r="Q390" s="126">
        <f t="shared" si="28"/>
        <v>93.58207086515587</v>
      </c>
      <c r="R390" s="15">
        <f>SUM(R388:R389)</f>
        <v>179000</v>
      </c>
      <c r="S390" s="131">
        <f>SUM(S388:S389)</f>
        <v>79269</v>
      </c>
      <c r="T390" s="15">
        <f>SUM(T388:T389)</f>
        <v>182000</v>
      </c>
    </row>
    <row r="391" spans="1:20" ht="12.75">
      <c r="A391" s="105"/>
      <c r="B391" s="106"/>
      <c r="C391" s="107"/>
      <c r="D391" s="106"/>
      <c r="E391" s="106"/>
      <c r="F391" s="108"/>
      <c r="G391" s="108"/>
      <c r="H391" s="17"/>
      <c r="I391" s="17"/>
      <c r="J391" s="17"/>
      <c r="K391" s="17"/>
      <c r="L391" s="17"/>
      <c r="M391" s="17"/>
      <c r="N391" s="17"/>
      <c r="O391" s="17"/>
      <c r="P391" s="17"/>
      <c r="Q391" s="125"/>
      <c r="R391" s="129"/>
      <c r="S391" s="130"/>
      <c r="T391" s="129"/>
    </row>
    <row r="392" spans="1:20" ht="12.75">
      <c r="A392" s="105"/>
      <c r="B392" s="106"/>
      <c r="C392" s="107"/>
      <c r="D392" s="106"/>
      <c r="E392" s="106"/>
      <c r="F392" s="108"/>
      <c r="G392" s="108"/>
      <c r="H392" s="17"/>
      <c r="I392" s="17"/>
      <c r="J392" s="17"/>
      <c r="K392" s="17"/>
      <c r="L392" s="17"/>
      <c r="M392" s="17"/>
      <c r="N392" s="17"/>
      <c r="O392" s="17"/>
      <c r="P392" s="17"/>
      <c r="Q392" s="125"/>
      <c r="R392" s="129"/>
      <c r="S392" s="130"/>
      <c r="T392" s="129"/>
    </row>
    <row r="393" spans="1:20" ht="12.75" hidden="1">
      <c r="A393" s="105"/>
      <c r="B393" s="106" t="s">
        <v>191</v>
      </c>
      <c r="C393" s="107"/>
      <c r="D393" s="106"/>
      <c r="E393" s="106"/>
      <c r="F393" s="104"/>
      <c r="G393" s="108"/>
      <c r="H393" s="17"/>
      <c r="I393" s="17"/>
      <c r="J393" s="17"/>
      <c r="K393" s="17"/>
      <c r="L393" s="17"/>
      <c r="M393" s="17"/>
      <c r="N393" s="17"/>
      <c r="O393" s="17"/>
      <c r="P393" s="17"/>
      <c r="Q393" s="125"/>
      <c r="R393" s="129"/>
      <c r="S393" s="130"/>
      <c r="T393" s="129"/>
    </row>
    <row r="394" spans="1:20" ht="12.75" hidden="1">
      <c r="A394" s="43"/>
      <c r="B394" s="107" t="s">
        <v>17</v>
      </c>
      <c r="C394" s="107"/>
      <c r="D394" s="106"/>
      <c r="E394" s="106"/>
      <c r="F394" s="17">
        <v>19808</v>
      </c>
      <c r="G394" s="104">
        <v>16812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  <c r="O394" s="17">
        <v>0</v>
      </c>
      <c r="P394" s="17">
        <v>0</v>
      </c>
      <c r="Q394" s="125"/>
      <c r="R394" s="129"/>
      <c r="S394" s="130"/>
      <c r="T394" s="129"/>
    </row>
    <row r="395" spans="1:20" ht="12.75" hidden="1">
      <c r="A395" s="105"/>
      <c r="B395" s="106" t="s">
        <v>14</v>
      </c>
      <c r="C395" s="107"/>
      <c r="D395" s="106"/>
      <c r="E395" s="106"/>
      <c r="F395" s="15">
        <v>19808</v>
      </c>
      <c r="G395" s="108">
        <v>16812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25"/>
      <c r="R395" s="129"/>
      <c r="S395" s="130"/>
      <c r="T395" s="129"/>
    </row>
    <row r="396" spans="1:20" ht="12.75" hidden="1">
      <c r="A396" s="105"/>
      <c r="B396" s="106"/>
      <c r="C396" s="107"/>
      <c r="D396" s="106"/>
      <c r="E396" s="106"/>
      <c r="F396" s="15"/>
      <c r="G396" s="108"/>
      <c r="H396" s="17"/>
      <c r="I396" s="17"/>
      <c r="J396" s="17"/>
      <c r="K396" s="17"/>
      <c r="L396" s="17"/>
      <c r="M396" s="17"/>
      <c r="N396" s="17"/>
      <c r="O396" s="17"/>
      <c r="P396" s="17"/>
      <c r="Q396" s="125"/>
      <c r="R396" s="129"/>
      <c r="S396" s="130"/>
      <c r="T396" s="129"/>
    </row>
    <row r="397" spans="1:20" ht="12.75">
      <c r="A397" s="105"/>
      <c r="B397" s="109" t="s">
        <v>27</v>
      </c>
      <c r="C397" s="107"/>
      <c r="D397" s="107"/>
      <c r="E397" s="107"/>
      <c r="F397" s="21"/>
      <c r="G397" s="104"/>
      <c r="H397" s="17"/>
      <c r="I397" s="17"/>
      <c r="J397" s="17"/>
      <c r="K397" s="17"/>
      <c r="L397" s="17"/>
      <c r="M397" s="17"/>
      <c r="N397" s="17"/>
      <c r="O397" s="17"/>
      <c r="P397" s="17"/>
      <c r="Q397" s="125"/>
      <c r="R397" s="129"/>
      <c r="S397" s="130"/>
      <c r="T397" s="129"/>
    </row>
    <row r="398" spans="1:20" ht="12.75">
      <c r="A398" s="114"/>
      <c r="B398" s="115" t="s">
        <v>17</v>
      </c>
      <c r="C398" s="107"/>
      <c r="D398" s="107"/>
      <c r="E398" s="107"/>
      <c r="F398" s="21"/>
      <c r="G398" s="104">
        <v>1957</v>
      </c>
      <c r="H398" s="17"/>
      <c r="I398" s="17"/>
      <c r="J398" s="17"/>
      <c r="K398" s="17"/>
      <c r="L398" s="17">
        <v>7429</v>
      </c>
      <c r="M398" s="17">
        <v>7429</v>
      </c>
      <c r="N398" s="17">
        <v>0</v>
      </c>
      <c r="O398" s="17">
        <v>6604</v>
      </c>
      <c r="P398" s="17">
        <v>6604</v>
      </c>
      <c r="Q398" s="125">
        <f t="shared" si="28"/>
        <v>100</v>
      </c>
      <c r="R398" s="129">
        <v>7300</v>
      </c>
      <c r="S398" s="130">
        <v>3354</v>
      </c>
      <c r="T398" s="129">
        <v>5000</v>
      </c>
    </row>
    <row r="399" spans="1:20" ht="12.75">
      <c r="A399" s="33"/>
      <c r="B399" s="34" t="s">
        <v>25</v>
      </c>
      <c r="C399" s="32" t="s">
        <v>141</v>
      </c>
      <c r="D399" s="32">
        <v>4000</v>
      </c>
      <c r="E399" s="32">
        <v>8131</v>
      </c>
      <c r="F399" s="21">
        <v>27000</v>
      </c>
      <c r="G399" s="17">
        <v>74823</v>
      </c>
      <c r="H399" s="17">
        <v>50000</v>
      </c>
      <c r="I399" s="17">
        <v>71546</v>
      </c>
      <c r="J399" s="17">
        <v>71935</v>
      </c>
      <c r="K399" s="17">
        <v>72000</v>
      </c>
      <c r="L399" s="17">
        <v>46940</v>
      </c>
      <c r="M399" s="17">
        <v>40849</v>
      </c>
      <c r="N399" s="17">
        <v>41000</v>
      </c>
      <c r="O399" s="17">
        <v>34316</v>
      </c>
      <c r="P399" s="17">
        <v>33903</v>
      </c>
      <c r="Q399" s="125">
        <f t="shared" si="28"/>
        <v>98.79647977619769</v>
      </c>
      <c r="R399" s="129">
        <v>22700</v>
      </c>
      <c r="S399" s="130">
        <v>14877</v>
      </c>
      <c r="T399" s="129">
        <v>25000</v>
      </c>
    </row>
    <row r="400" spans="1:20" ht="12.75">
      <c r="A400" s="33" t="s">
        <v>28</v>
      </c>
      <c r="B400" s="34" t="s">
        <v>29</v>
      </c>
      <c r="C400" s="32" t="s">
        <v>142</v>
      </c>
      <c r="D400" s="32"/>
      <c r="E400" s="32">
        <v>0</v>
      </c>
      <c r="F400" s="21">
        <v>10000</v>
      </c>
      <c r="G400" s="17">
        <v>46400</v>
      </c>
      <c r="H400" s="17">
        <v>32200</v>
      </c>
      <c r="I400" s="17">
        <v>45000</v>
      </c>
      <c r="J400" s="17">
        <v>30816</v>
      </c>
      <c r="K400" s="17">
        <v>8000</v>
      </c>
      <c r="L400" s="17">
        <v>9000</v>
      </c>
      <c r="M400" s="17">
        <v>8300</v>
      </c>
      <c r="N400" s="17">
        <v>0</v>
      </c>
      <c r="O400" s="17">
        <v>85164</v>
      </c>
      <c r="P400" s="17">
        <v>82510</v>
      </c>
      <c r="Q400" s="125"/>
      <c r="R400" s="129"/>
      <c r="S400" s="130"/>
      <c r="T400" s="129"/>
    </row>
    <row r="401" spans="1:20" ht="12.75">
      <c r="A401" s="33"/>
      <c r="B401" s="48" t="s">
        <v>14</v>
      </c>
      <c r="C401" s="48" t="s">
        <v>143</v>
      </c>
      <c r="D401" s="48">
        <v>4000</v>
      </c>
      <c r="E401" s="48">
        <v>8131</v>
      </c>
      <c r="F401" s="16">
        <v>37000</v>
      </c>
      <c r="G401" s="15">
        <f>SUM(G398:G400)</f>
        <v>123180</v>
      </c>
      <c r="H401" s="15">
        <f>SUM(H399:H400)</f>
        <v>82200</v>
      </c>
      <c r="I401" s="15">
        <f>SUM(I399:I400)</f>
        <v>116546</v>
      </c>
      <c r="J401" s="15">
        <f>SUM(J399:J400)</f>
        <v>102751</v>
      </c>
      <c r="K401" s="15">
        <f>SUM(K399:K400)</f>
        <v>80000</v>
      </c>
      <c r="L401" s="15">
        <f>SUM(L398:L400)</f>
        <v>63369</v>
      </c>
      <c r="M401" s="15">
        <f>SUM(M398:M400)</f>
        <v>56578</v>
      </c>
      <c r="N401" s="15">
        <f>SUM(N398:N400)</f>
        <v>41000</v>
      </c>
      <c r="O401" s="15">
        <f>SUM(O398:O400)</f>
        <v>126084</v>
      </c>
      <c r="P401" s="15">
        <f>SUM(P398:P400)</f>
        <v>123017</v>
      </c>
      <c r="Q401" s="126">
        <f t="shared" si="28"/>
        <v>97.56749468608228</v>
      </c>
      <c r="R401" s="15">
        <f>SUM(R398:R400)</f>
        <v>30000</v>
      </c>
      <c r="S401" s="131">
        <f>SUM(S398:S400)</f>
        <v>18231</v>
      </c>
      <c r="T401" s="15">
        <f>SUM(T398:T400)</f>
        <v>30000</v>
      </c>
    </row>
    <row r="402" spans="1:20" ht="12.75" hidden="1">
      <c r="A402" s="35"/>
      <c r="B402" s="38"/>
      <c r="C402" s="64"/>
      <c r="D402" s="63"/>
      <c r="E402" s="63"/>
      <c r="F402" s="21"/>
      <c r="G402" s="21"/>
      <c r="H402" s="17"/>
      <c r="I402" s="17"/>
      <c r="J402" s="17"/>
      <c r="K402" s="17"/>
      <c r="L402" s="17"/>
      <c r="M402" s="17"/>
      <c r="N402" s="17"/>
      <c r="O402" s="17"/>
      <c r="P402" s="17"/>
      <c r="Q402" s="125" t="e">
        <f t="shared" si="28"/>
        <v>#DIV/0!</v>
      </c>
      <c r="R402" s="129"/>
      <c r="S402" s="130"/>
      <c r="T402" s="129"/>
    </row>
    <row r="403" spans="1:20" ht="12.75" hidden="1">
      <c r="A403" s="35"/>
      <c r="B403" s="36"/>
      <c r="C403" s="64"/>
      <c r="D403" s="63"/>
      <c r="E403" s="63"/>
      <c r="F403" s="21"/>
      <c r="G403" s="21"/>
      <c r="H403" s="17"/>
      <c r="I403" s="17"/>
      <c r="J403" s="17"/>
      <c r="K403" s="17"/>
      <c r="L403" s="17"/>
      <c r="M403" s="17"/>
      <c r="N403" s="17"/>
      <c r="O403" s="17"/>
      <c r="P403" s="17"/>
      <c r="Q403" s="125" t="e">
        <f t="shared" si="28"/>
        <v>#DIV/0!</v>
      </c>
      <c r="R403" s="129"/>
      <c r="S403" s="130"/>
      <c r="T403" s="129"/>
    </row>
    <row r="404" spans="1:20" ht="12.75" hidden="1">
      <c r="A404" s="35"/>
      <c r="B404" s="36"/>
      <c r="C404" s="64"/>
      <c r="D404" s="63"/>
      <c r="E404" s="63"/>
      <c r="F404" s="21"/>
      <c r="G404" s="21"/>
      <c r="H404" s="17"/>
      <c r="I404" s="17"/>
      <c r="J404" s="17"/>
      <c r="K404" s="17"/>
      <c r="L404" s="17"/>
      <c r="M404" s="17"/>
      <c r="N404" s="17"/>
      <c r="O404" s="17"/>
      <c r="P404" s="17"/>
      <c r="Q404" s="125" t="e">
        <f t="shared" si="28"/>
        <v>#DIV/0!</v>
      </c>
      <c r="R404" s="129"/>
      <c r="S404" s="130"/>
      <c r="T404" s="129"/>
    </row>
    <row r="405" spans="1:20" ht="12.75" hidden="1">
      <c r="A405" s="35"/>
      <c r="B405" s="55"/>
      <c r="C405" s="55"/>
      <c r="D405" s="62"/>
      <c r="E405" s="62"/>
      <c r="F405" s="17">
        <v>12000</v>
      </c>
      <c r="G405" s="21"/>
      <c r="H405" s="17"/>
      <c r="I405" s="17"/>
      <c r="J405" s="17"/>
      <c r="K405" s="17"/>
      <c r="L405" s="17"/>
      <c r="M405" s="17"/>
      <c r="N405" s="17"/>
      <c r="O405" s="17"/>
      <c r="P405" s="17"/>
      <c r="Q405" s="125" t="e">
        <f t="shared" si="28"/>
        <v>#DIV/0!</v>
      </c>
      <c r="R405" s="129"/>
      <c r="S405" s="130"/>
      <c r="T405" s="129"/>
    </row>
    <row r="406" spans="1:20" ht="12.75" hidden="1">
      <c r="A406" s="35"/>
      <c r="B406" s="38"/>
      <c r="C406" s="64"/>
      <c r="D406" s="63"/>
      <c r="E406" s="63"/>
      <c r="F406" s="17">
        <v>23000</v>
      </c>
      <c r="G406" s="21"/>
      <c r="H406" s="17"/>
      <c r="I406" s="17"/>
      <c r="J406" s="17"/>
      <c r="K406" s="17"/>
      <c r="L406" s="17"/>
      <c r="M406" s="17"/>
      <c r="N406" s="17"/>
      <c r="O406" s="17"/>
      <c r="P406" s="17"/>
      <c r="Q406" s="125" t="e">
        <f t="shared" si="28"/>
        <v>#DIV/0!</v>
      </c>
      <c r="R406" s="129"/>
      <c r="S406" s="130"/>
      <c r="T406" s="129"/>
    </row>
    <row r="407" spans="1:20" ht="12.75" hidden="1">
      <c r="A407" s="35"/>
      <c r="B407" s="36"/>
      <c r="C407" s="64"/>
      <c r="D407" s="63"/>
      <c r="E407" s="63"/>
      <c r="F407" s="15">
        <f>SUM(F405:F406)</f>
        <v>35000</v>
      </c>
      <c r="G407" s="21"/>
      <c r="H407" s="17"/>
      <c r="I407" s="17"/>
      <c r="J407" s="17"/>
      <c r="K407" s="17"/>
      <c r="L407" s="17"/>
      <c r="M407" s="17"/>
      <c r="N407" s="17"/>
      <c r="O407" s="17"/>
      <c r="P407" s="17"/>
      <c r="Q407" s="125" t="e">
        <f t="shared" si="28"/>
        <v>#DIV/0!</v>
      </c>
      <c r="R407" s="129"/>
      <c r="S407" s="130"/>
      <c r="T407" s="129"/>
    </row>
    <row r="408" spans="1:20" ht="12.75" hidden="1">
      <c r="A408" s="35"/>
      <c r="B408" s="55"/>
      <c r="C408" s="64"/>
      <c r="D408" s="63"/>
      <c r="E408" s="63"/>
      <c r="F408" s="15">
        <f>SUM(F385+F396+F407+F391)</f>
        <v>35000</v>
      </c>
      <c r="G408" s="21"/>
      <c r="H408" s="17"/>
      <c r="I408" s="17"/>
      <c r="J408" s="17"/>
      <c r="K408" s="17"/>
      <c r="L408" s="17"/>
      <c r="M408" s="17"/>
      <c r="N408" s="17"/>
      <c r="O408" s="17"/>
      <c r="P408" s="17"/>
      <c r="Q408" s="125" t="e">
        <f t="shared" si="28"/>
        <v>#DIV/0!</v>
      </c>
      <c r="R408" s="129"/>
      <c r="S408" s="130"/>
      <c r="T408" s="129"/>
    </row>
    <row r="409" spans="1:20" ht="12.75">
      <c r="A409" s="39"/>
      <c r="B409" s="53" t="s">
        <v>43</v>
      </c>
      <c r="C409" s="65"/>
      <c r="D409" s="66"/>
      <c r="E409" s="66"/>
      <c r="F409" s="17"/>
      <c r="G409" s="21"/>
      <c r="H409" s="17"/>
      <c r="I409" s="17"/>
      <c r="J409" s="17"/>
      <c r="K409" s="17"/>
      <c r="L409" s="17"/>
      <c r="M409" s="17"/>
      <c r="N409" s="17"/>
      <c r="O409" s="17"/>
      <c r="P409" s="17"/>
      <c r="Q409" s="125"/>
      <c r="R409" s="129"/>
      <c r="S409" s="130"/>
      <c r="T409" s="129"/>
    </row>
    <row r="410" spans="1:20" ht="12.75">
      <c r="A410" s="59"/>
      <c r="B410" s="115" t="s">
        <v>25</v>
      </c>
      <c r="C410" s="66"/>
      <c r="D410" s="66"/>
      <c r="E410" s="66"/>
      <c r="F410" s="17"/>
      <c r="G410" s="21"/>
      <c r="H410" s="17"/>
      <c r="I410" s="17"/>
      <c r="J410" s="17"/>
      <c r="K410" s="17"/>
      <c r="L410" s="17">
        <v>1192</v>
      </c>
      <c r="M410" s="17">
        <v>1104</v>
      </c>
      <c r="N410" s="17">
        <v>0</v>
      </c>
      <c r="O410" s="17">
        <v>80</v>
      </c>
      <c r="P410" s="17">
        <v>76</v>
      </c>
      <c r="Q410" s="125">
        <f t="shared" si="28"/>
        <v>95</v>
      </c>
      <c r="R410" s="129"/>
      <c r="S410" s="130"/>
      <c r="T410" s="129"/>
    </row>
    <row r="411" spans="1:20" ht="12.75">
      <c r="A411" s="33" t="s">
        <v>44</v>
      </c>
      <c r="B411" s="34" t="s">
        <v>45</v>
      </c>
      <c r="C411" s="32" t="s">
        <v>145</v>
      </c>
      <c r="D411" s="32">
        <v>10000</v>
      </c>
      <c r="E411" s="32">
        <v>6038</v>
      </c>
      <c r="F411" s="17">
        <v>12000</v>
      </c>
      <c r="G411" s="17">
        <v>12000</v>
      </c>
      <c r="H411" s="17">
        <v>15000</v>
      </c>
      <c r="I411" s="17">
        <v>15000</v>
      </c>
      <c r="J411" s="17">
        <v>6450</v>
      </c>
      <c r="K411" s="17">
        <v>10000</v>
      </c>
      <c r="L411" s="17">
        <v>11000</v>
      </c>
      <c r="M411" s="17">
        <v>10006</v>
      </c>
      <c r="N411" s="17">
        <v>15000</v>
      </c>
      <c r="O411" s="17">
        <v>15000</v>
      </c>
      <c r="P411" s="17">
        <v>13101</v>
      </c>
      <c r="Q411" s="125">
        <f t="shared" si="28"/>
        <v>87.33999999999999</v>
      </c>
      <c r="R411" s="129">
        <v>10000</v>
      </c>
      <c r="S411" s="130">
        <v>7168</v>
      </c>
      <c r="T411" s="129">
        <v>10000</v>
      </c>
    </row>
    <row r="412" spans="1:20" ht="12.75">
      <c r="A412" s="33" t="s">
        <v>144</v>
      </c>
      <c r="B412" s="34" t="s">
        <v>29</v>
      </c>
      <c r="C412" s="32" t="s">
        <v>146</v>
      </c>
      <c r="D412" s="32"/>
      <c r="E412" s="32">
        <v>13000</v>
      </c>
      <c r="F412" s="17">
        <v>23000</v>
      </c>
      <c r="G412" s="17">
        <v>47143</v>
      </c>
      <c r="H412" s="17">
        <v>0</v>
      </c>
      <c r="I412" s="17">
        <v>0</v>
      </c>
      <c r="J412" s="17">
        <v>0</v>
      </c>
      <c r="K412" s="17">
        <v>15700</v>
      </c>
      <c r="L412" s="17">
        <v>22744</v>
      </c>
      <c r="M412" s="17">
        <v>22531</v>
      </c>
      <c r="N412" s="17">
        <v>6000</v>
      </c>
      <c r="O412" s="17">
        <v>6000</v>
      </c>
      <c r="P412" s="17">
        <v>6068</v>
      </c>
      <c r="Q412" s="125">
        <f t="shared" si="28"/>
        <v>101.13333333333334</v>
      </c>
      <c r="R412" s="129"/>
      <c r="S412" s="130"/>
      <c r="T412" s="129"/>
    </row>
    <row r="413" spans="1:20" ht="12.75">
      <c r="A413" s="33"/>
      <c r="B413" s="48" t="s">
        <v>14</v>
      </c>
      <c r="C413" s="48" t="s">
        <v>147</v>
      </c>
      <c r="D413" s="48">
        <v>10000</v>
      </c>
      <c r="E413" s="48">
        <f>SUM(E411:E412)</f>
        <v>19038</v>
      </c>
      <c r="F413" s="116">
        <v>35000</v>
      </c>
      <c r="G413" s="15">
        <f>SUM(G411:G412)</f>
        <v>59143</v>
      </c>
      <c r="H413" s="15">
        <f>SUM(H411:H412)</f>
        <v>15000</v>
      </c>
      <c r="I413" s="15">
        <f>SUM(I411:I412)</f>
        <v>15000</v>
      </c>
      <c r="J413" s="15">
        <f>SUM(J411:J412)</f>
        <v>6450</v>
      </c>
      <c r="K413" s="15">
        <f>SUM(K411:K412)</f>
        <v>25700</v>
      </c>
      <c r="L413" s="15">
        <f>SUM(L410:L412)</f>
        <v>34936</v>
      </c>
      <c r="M413" s="15">
        <f>SUM(M410:M412)</f>
        <v>33641</v>
      </c>
      <c r="N413" s="15">
        <f>SUM(N410:N412)</f>
        <v>21000</v>
      </c>
      <c r="O413" s="15">
        <f>SUM(O410:O412)</f>
        <v>21080</v>
      </c>
      <c r="P413" s="15">
        <f>SUM(P410:P412)</f>
        <v>19245</v>
      </c>
      <c r="Q413" s="126">
        <f t="shared" si="28"/>
        <v>91.29506641366224</v>
      </c>
      <c r="R413" s="15">
        <f>SUM(R410:R412)</f>
        <v>10000</v>
      </c>
      <c r="S413" s="131">
        <f>SUM(S410:S412)</f>
        <v>7168</v>
      </c>
      <c r="T413" s="15">
        <f>SUM(T410:T412)</f>
        <v>10000</v>
      </c>
    </row>
    <row r="414" spans="1:20" ht="12.75">
      <c r="A414" s="33"/>
      <c r="B414" s="48" t="s">
        <v>148</v>
      </c>
      <c r="C414" s="48" t="s">
        <v>149</v>
      </c>
      <c r="D414" s="48">
        <f>SUM(D390+D401+D413)</f>
        <v>35455</v>
      </c>
      <c r="E414" s="48">
        <f>SUM(E390+E401+E413)</f>
        <v>78509</v>
      </c>
      <c r="F414" s="15">
        <f aca="true" t="shared" si="30" ref="F414:K414">SUM(F390+F401+F413+F395)</f>
        <v>153558</v>
      </c>
      <c r="G414" s="15">
        <f t="shared" si="30"/>
        <v>285730</v>
      </c>
      <c r="H414" s="15">
        <f t="shared" si="30"/>
        <v>181750</v>
      </c>
      <c r="I414" s="15">
        <f t="shared" si="30"/>
        <v>188115</v>
      </c>
      <c r="J414" s="15">
        <f t="shared" si="30"/>
        <v>167739</v>
      </c>
      <c r="K414" s="15">
        <f t="shared" si="30"/>
        <v>179968</v>
      </c>
      <c r="L414" s="15">
        <f>SUM(L390+L401+L413+L395)</f>
        <v>183649</v>
      </c>
      <c r="M414" s="15">
        <f>SUM(M390+M401+M413+M395)</f>
        <v>175557</v>
      </c>
      <c r="N414" s="15">
        <f>SUM(N390+N401+N413+N395)</f>
        <v>166000</v>
      </c>
      <c r="O414" s="15">
        <f>SUM(O390+O401+O413+O395)</f>
        <v>306904</v>
      </c>
      <c r="P414" s="15">
        <f>SUM(P390+P401+P413+P395)</f>
        <v>291750</v>
      </c>
      <c r="Q414" s="126">
        <f t="shared" si="28"/>
        <v>95.06229961160493</v>
      </c>
      <c r="R414" s="15">
        <f>SUM(R390+R401+R413+R395)</f>
        <v>219000</v>
      </c>
      <c r="S414" s="131">
        <f>SUM(S390+S401+S413+S395)</f>
        <v>104668</v>
      </c>
      <c r="T414" s="15">
        <f>SUM(T390+T401+T413+T395)</f>
        <v>222000</v>
      </c>
    </row>
    <row r="415" spans="1:20" ht="12.75">
      <c r="A415" s="81"/>
      <c r="B415" s="81"/>
      <c r="C415" s="81"/>
      <c r="D415" s="81"/>
      <c r="E415" s="81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25"/>
      <c r="R415" s="129"/>
      <c r="S415" s="130"/>
      <c r="T415" s="129"/>
    </row>
    <row r="416" spans="1:20" ht="12.75">
      <c r="A416" s="33"/>
      <c r="B416" s="34"/>
      <c r="C416" s="48"/>
      <c r="D416" s="48"/>
      <c r="E416" s="4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25"/>
      <c r="R416" s="129"/>
      <c r="S416" s="130"/>
      <c r="T416" s="129"/>
    </row>
    <row r="417" spans="1:20" ht="12.75">
      <c r="A417" s="33"/>
      <c r="B417" s="34"/>
      <c r="C417" s="48"/>
      <c r="D417" s="48"/>
      <c r="E417" s="4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25"/>
      <c r="R417" s="129"/>
      <c r="S417" s="130"/>
      <c r="T417" s="129"/>
    </row>
    <row r="418" spans="1:20" ht="12.75">
      <c r="A418" s="33"/>
      <c r="B418" s="32" t="s">
        <v>179</v>
      </c>
      <c r="C418" s="48" t="s">
        <v>32</v>
      </c>
      <c r="D418" s="48"/>
      <c r="E418" s="48">
        <v>68471</v>
      </c>
      <c r="F418" s="15">
        <v>220821</v>
      </c>
      <c r="G418" s="15">
        <v>0</v>
      </c>
      <c r="H418" s="15">
        <v>101967</v>
      </c>
      <c r="I418" s="15">
        <v>0</v>
      </c>
      <c r="J418" s="15">
        <v>0</v>
      </c>
      <c r="K418" s="15">
        <v>94418</v>
      </c>
      <c r="L418" s="15">
        <v>2452</v>
      </c>
      <c r="M418" s="15">
        <v>0</v>
      </c>
      <c r="N418" s="15">
        <v>291686</v>
      </c>
      <c r="O418" s="15">
        <v>102238</v>
      </c>
      <c r="P418" s="15">
        <v>0</v>
      </c>
      <c r="Q418" s="126">
        <f t="shared" si="28"/>
        <v>0</v>
      </c>
      <c r="R418" s="15">
        <v>135990</v>
      </c>
      <c r="S418" s="131">
        <v>0</v>
      </c>
      <c r="T418" s="15">
        <v>100000</v>
      </c>
    </row>
    <row r="419" spans="1:20" ht="24" hidden="1">
      <c r="A419" s="33"/>
      <c r="B419" s="32" t="s">
        <v>180</v>
      </c>
      <c r="C419" s="48"/>
      <c r="D419" s="48"/>
      <c r="E419" s="48">
        <v>10000</v>
      </c>
      <c r="F419" s="17"/>
      <c r="G419" s="15">
        <v>0</v>
      </c>
      <c r="H419" s="17"/>
      <c r="I419" s="17"/>
      <c r="J419" s="17"/>
      <c r="K419" s="17"/>
      <c r="L419" s="17"/>
      <c r="M419" s="17"/>
      <c r="N419" s="17"/>
      <c r="O419" s="17"/>
      <c r="P419" s="17"/>
      <c r="Q419" s="126" t="e">
        <f t="shared" si="28"/>
        <v>#DIV/0!</v>
      </c>
      <c r="R419" s="129"/>
      <c r="S419" s="130"/>
      <c r="T419" s="129"/>
    </row>
    <row r="420" spans="1:20" ht="12.75">
      <c r="A420" s="33"/>
      <c r="B420" s="94" t="s">
        <v>150</v>
      </c>
      <c r="C420" s="48" t="s">
        <v>151</v>
      </c>
      <c r="D420" s="48">
        <f>SUM(D383+D414)</f>
        <v>1970807</v>
      </c>
      <c r="E420" s="48">
        <f>SUM(E383+E414+E416+E418+E419)</f>
        <v>2530444</v>
      </c>
      <c r="F420" s="15">
        <f aca="true" t="shared" si="31" ref="F420:K420">SUM(F383+F414+F418+F419)</f>
        <v>2564243</v>
      </c>
      <c r="G420" s="15">
        <f t="shared" si="31"/>
        <v>2618944</v>
      </c>
      <c r="H420" s="15">
        <f t="shared" si="31"/>
        <v>2499133</v>
      </c>
      <c r="I420" s="15">
        <f t="shared" si="31"/>
        <v>2636588</v>
      </c>
      <c r="J420" s="15">
        <f t="shared" si="31"/>
        <v>2645711</v>
      </c>
      <c r="K420" s="15">
        <f t="shared" si="31"/>
        <v>2904993</v>
      </c>
      <c r="L420" s="15">
        <f>SUM(L383+L414+L418+L419)</f>
        <v>3020875</v>
      </c>
      <c r="M420" s="15">
        <f>SUM(M383+M414+M418+M419)</f>
        <v>2663413</v>
      </c>
      <c r="N420" s="15">
        <f>SUM(N383+N414+N418+N419)</f>
        <v>3266293</v>
      </c>
      <c r="O420" s="15">
        <f>SUM(O383+O414+O418+O419)</f>
        <v>4993305</v>
      </c>
      <c r="P420" s="15">
        <f>SUM(P383+P414+P418+P419)</f>
        <v>4623822</v>
      </c>
      <c r="Q420" s="126">
        <f t="shared" si="28"/>
        <v>92.60043197841911</v>
      </c>
      <c r="R420" s="15">
        <f>SUM(R383+R414+R418+R419)</f>
        <v>3300455</v>
      </c>
      <c r="S420" s="131">
        <f>SUM(S383+S414+S418+S419)</f>
        <v>1326600</v>
      </c>
      <c r="T420" s="15">
        <f>SUM(T383+T414+T418+T419)</f>
        <v>3014484</v>
      </c>
    </row>
    <row r="421" spans="1:20" ht="13.5" thickBot="1">
      <c r="A421" s="98"/>
      <c r="B421" s="99"/>
      <c r="C421" s="100"/>
      <c r="D421" s="101"/>
      <c r="E421" s="101"/>
      <c r="F421" s="27"/>
      <c r="G421" s="27"/>
      <c r="H421" s="17"/>
      <c r="I421" s="17"/>
      <c r="J421" s="17"/>
      <c r="K421" s="17"/>
      <c r="L421" s="122"/>
      <c r="M421" s="122"/>
      <c r="N421" s="122"/>
      <c r="O421" s="122"/>
      <c r="P421" s="122"/>
      <c r="Q421" s="125"/>
      <c r="R421" s="129"/>
      <c r="S421" s="122"/>
      <c r="T421" s="122"/>
    </row>
    <row r="422" spans="1:18" ht="12.75">
      <c r="A422" s="18"/>
      <c r="B422" s="2"/>
      <c r="C422" s="2"/>
      <c r="D422" s="2"/>
      <c r="E422" s="2"/>
      <c r="F422" s="2"/>
      <c r="G422" s="2"/>
      <c r="R422" s="2"/>
    </row>
    <row r="423" spans="1:18" ht="12.75">
      <c r="A423" s="18"/>
      <c r="B423" s="2"/>
      <c r="C423" s="2"/>
      <c r="D423" s="2"/>
      <c r="E423" s="2"/>
      <c r="F423" s="2"/>
      <c r="G423" s="2"/>
      <c r="R423" s="2"/>
    </row>
    <row r="424" spans="1:18" ht="12.75">
      <c r="A424" s="18"/>
      <c r="B424" s="2"/>
      <c r="C424" s="2"/>
      <c r="D424" s="2"/>
      <c r="E424" s="2"/>
      <c r="F424" s="2"/>
      <c r="G424" s="2"/>
      <c r="O424" s="116" t="s">
        <v>176</v>
      </c>
      <c r="P424" s="116"/>
      <c r="Q424" s="116"/>
      <c r="R424" s="2"/>
    </row>
    <row r="425" spans="1:18" ht="12.75">
      <c r="A425" s="2"/>
      <c r="B425" s="2"/>
      <c r="C425" s="2"/>
      <c r="D425" s="2"/>
      <c r="E425" s="3" t="s">
        <v>176</v>
      </c>
      <c r="F425" s="3"/>
      <c r="G425" s="2" t="s">
        <v>176</v>
      </c>
      <c r="O425" s="116"/>
      <c r="P425" s="116"/>
      <c r="Q425" s="116"/>
      <c r="R425" s="2"/>
    </row>
    <row r="426" spans="1:18" ht="12.75">
      <c r="A426" s="2"/>
      <c r="B426" s="2"/>
      <c r="C426" s="2"/>
      <c r="D426" s="2"/>
      <c r="E426" s="3"/>
      <c r="F426" s="3"/>
      <c r="G426" s="2"/>
      <c r="H426" t="s">
        <v>178</v>
      </c>
      <c r="O426" s="116"/>
      <c r="P426" s="116" t="s">
        <v>178</v>
      </c>
      <c r="Q426" s="116"/>
      <c r="R426" s="2"/>
    </row>
    <row r="427" spans="1:18" ht="12.75">
      <c r="A427" s="2"/>
      <c r="B427" s="2"/>
      <c r="C427" s="2"/>
      <c r="D427" s="2"/>
      <c r="E427" s="3" t="s">
        <v>177</v>
      </c>
      <c r="F427" s="3" t="s">
        <v>178</v>
      </c>
      <c r="G427" s="2"/>
      <c r="O427" s="116"/>
      <c r="P427" s="116"/>
      <c r="Q427" s="116"/>
      <c r="R427" s="2"/>
    </row>
    <row r="428" spans="1:18" ht="12.75">
      <c r="A428" s="2"/>
      <c r="B428" s="2"/>
      <c r="C428" s="2"/>
      <c r="D428" s="2"/>
      <c r="E428" s="2"/>
      <c r="F428" s="2"/>
      <c r="G428" s="2"/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128"/>
    </row>
    <row r="439" ht="12.75">
      <c r="R439" s="128"/>
    </row>
    <row r="440" ht="12.75">
      <c r="R440" s="128"/>
    </row>
    <row r="441" ht="12.75">
      <c r="R441" s="128"/>
    </row>
    <row r="442" ht="12.75">
      <c r="R442" s="128"/>
    </row>
    <row r="443" ht="12.75">
      <c r="R443" s="128"/>
    </row>
    <row r="444" ht="12.75">
      <c r="R444" s="128"/>
    </row>
    <row r="445" ht="12.75">
      <c r="R445" s="128"/>
    </row>
    <row r="446" ht="12.75">
      <c r="R446" s="128"/>
    </row>
    <row r="447" ht="12.75">
      <c r="R447" s="128"/>
    </row>
    <row r="448" ht="12.75">
      <c r="R448" s="128"/>
    </row>
    <row r="449" ht="12.75">
      <c r="R449" s="128"/>
    </row>
    <row r="450" ht="12.75">
      <c r="R450" s="128"/>
    </row>
    <row r="451" ht="12.75">
      <c r="R451" s="128"/>
    </row>
    <row r="452" ht="12.75">
      <c r="R452" s="128"/>
    </row>
    <row r="453" ht="12.75">
      <c r="R453" s="128"/>
    </row>
    <row r="454" ht="12.75">
      <c r="R454" s="128"/>
    </row>
    <row r="455" ht="12.75">
      <c r="R455" s="128"/>
    </row>
    <row r="456" ht="12.75">
      <c r="R456" s="128"/>
    </row>
    <row r="457" ht="12.75">
      <c r="R457" s="128"/>
    </row>
    <row r="458" ht="12.75">
      <c r="R458" s="128"/>
    </row>
    <row r="459" ht="12.75">
      <c r="R459" s="128"/>
    </row>
    <row r="460" ht="12.75">
      <c r="R460" s="128"/>
    </row>
    <row r="461" ht="12.75">
      <c r="R461" s="128"/>
    </row>
    <row r="462" ht="12.75">
      <c r="R462" s="128"/>
    </row>
    <row r="463" ht="12.75">
      <c r="R463" s="128"/>
    </row>
    <row r="464" ht="12.75">
      <c r="R464" s="128"/>
    </row>
    <row r="465" ht="12.75">
      <c r="R465" s="128"/>
    </row>
    <row r="466" ht="12.75">
      <c r="R466" s="128"/>
    </row>
    <row r="467" ht="12.75">
      <c r="R467" s="128"/>
    </row>
    <row r="468" ht="12.75">
      <c r="R468" s="128"/>
    </row>
    <row r="469" ht="12.75">
      <c r="R469" s="128"/>
    </row>
    <row r="470" ht="12.75">
      <c r="R470" s="128"/>
    </row>
    <row r="471" ht="12.75">
      <c r="R471" s="128"/>
    </row>
    <row r="472" ht="12.75">
      <c r="R472" s="128"/>
    </row>
    <row r="473" ht="12.75">
      <c r="R473" s="128"/>
    </row>
    <row r="474" ht="12.75">
      <c r="R474" s="128"/>
    </row>
    <row r="475" ht="12.75">
      <c r="R475" s="128"/>
    </row>
    <row r="476" ht="12.75">
      <c r="R476" s="128"/>
    </row>
    <row r="477" ht="12.75">
      <c r="R477" s="128"/>
    </row>
    <row r="478" ht="12.75">
      <c r="R478" s="128"/>
    </row>
    <row r="479" ht="12.75">
      <c r="R479" s="128"/>
    </row>
    <row r="480" ht="12.75">
      <c r="R480" s="128"/>
    </row>
    <row r="481" ht="12.75">
      <c r="R481" s="128"/>
    </row>
    <row r="482" ht="12.75">
      <c r="R482" s="128"/>
    </row>
    <row r="483" ht="12.75">
      <c r="R483" s="128"/>
    </row>
    <row r="484" ht="12.75">
      <c r="R484" s="128"/>
    </row>
    <row r="485" ht="12.75">
      <c r="R485" s="128"/>
    </row>
    <row r="486" ht="12.75">
      <c r="R486" s="128"/>
    </row>
    <row r="487" ht="12.75">
      <c r="R487" s="128"/>
    </row>
    <row r="488" ht="12.75">
      <c r="R488" s="128"/>
    </row>
    <row r="489" ht="12.75">
      <c r="R489" s="128"/>
    </row>
    <row r="490" ht="12.75">
      <c r="R490" s="128"/>
    </row>
    <row r="491" ht="12.75">
      <c r="R491" s="128"/>
    </row>
    <row r="492" ht="12.75">
      <c r="R492" s="128"/>
    </row>
    <row r="493" ht="12.75">
      <c r="R493" s="128"/>
    </row>
    <row r="494" ht="12.75">
      <c r="R494" s="128"/>
    </row>
    <row r="495" ht="12.75">
      <c r="R495" s="128"/>
    </row>
    <row r="496" ht="12.75">
      <c r="R496" s="128"/>
    </row>
    <row r="497" ht="12.75">
      <c r="R497" s="128"/>
    </row>
    <row r="498" ht="12.75">
      <c r="R498" s="128"/>
    </row>
    <row r="499" ht="12.75">
      <c r="R499" s="128"/>
    </row>
    <row r="500" ht="12.75">
      <c r="R500" s="128"/>
    </row>
    <row r="501" ht="12.75">
      <c r="R501" s="128"/>
    </row>
    <row r="502" ht="12.75">
      <c r="R502" s="128"/>
    </row>
    <row r="503" ht="12.75">
      <c r="R503" s="128"/>
    </row>
    <row r="504" ht="12.75">
      <c r="R504" s="128"/>
    </row>
    <row r="505" ht="12.75">
      <c r="R505" s="128"/>
    </row>
    <row r="506" ht="12.75">
      <c r="R506" s="128"/>
    </row>
    <row r="507" ht="12.75">
      <c r="R507" s="128"/>
    </row>
    <row r="508" ht="12.75">
      <c r="R508" s="128"/>
    </row>
    <row r="509" ht="12.75">
      <c r="R509" s="128"/>
    </row>
    <row r="510" ht="12.75">
      <c r="R510" s="128"/>
    </row>
    <row r="511" ht="12.75">
      <c r="R511" s="128"/>
    </row>
    <row r="512" ht="12.75">
      <c r="R512" s="128"/>
    </row>
    <row r="513" ht="12.75">
      <c r="R513" s="128"/>
    </row>
    <row r="514" ht="12.75">
      <c r="R514" s="128"/>
    </row>
    <row r="515" ht="12.75">
      <c r="R515" s="128"/>
    </row>
    <row r="516" ht="12.75">
      <c r="R516" s="128"/>
    </row>
    <row r="517" ht="12.75">
      <c r="R517" s="128"/>
    </row>
    <row r="518" ht="12.75">
      <c r="R518" s="128"/>
    </row>
    <row r="519" ht="12.75">
      <c r="R519" s="128"/>
    </row>
    <row r="520" ht="12.75">
      <c r="R520" s="128"/>
    </row>
    <row r="521" ht="12.75">
      <c r="R521" s="128"/>
    </row>
    <row r="522" ht="12.75">
      <c r="R522" s="128"/>
    </row>
    <row r="523" ht="12.75">
      <c r="R523" s="128"/>
    </row>
    <row r="524" ht="12.75">
      <c r="R524" s="128"/>
    </row>
    <row r="525" ht="12.75">
      <c r="R525" s="128"/>
    </row>
    <row r="526" ht="12.75">
      <c r="R526" s="128"/>
    </row>
    <row r="527" ht="12.75">
      <c r="R527" s="128"/>
    </row>
    <row r="528" ht="12.75">
      <c r="R528" s="128"/>
    </row>
    <row r="529" ht="12.75">
      <c r="R529" s="128"/>
    </row>
    <row r="530" ht="12.75">
      <c r="R530" s="128"/>
    </row>
    <row r="531" ht="12.75">
      <c r="R531" s="128"/>
    </row>
    <row r="532" ht="12.75">
      <c r="R532" s="128"/>
    </row>
    <row r="533" ht="12.75">
      <c r="R533" s="128"/>
    </row>
    <row r="534" ht="12.75">
      <c r="R534" s="128"/>
    </row>
    <row r="535" ht="12.75">
      <c r="R535" s="128"/>
    </row>
    <row r="536" ht="12.75">
      <c r="R536" s="128"/>
    </row>
    <row r="537" ht="12.75">
      <c r="R537" s="128"/>
    </row>
    <row r="538" ht="12.75">
      <c r="R538" s="128"/>
    </row>
    <row r="539" ht="12.75">
      <c r="R539" s="128"/>
    </row>
    <row r="540" ht="12.75">
      <c r="R540" s="128"/>
    </row>
    <row r="541" ht="12.75">
      <c r="R541" s="128"/>
    </row>
    <row r="542" ht="12.75">
      <c r="R542" s="128"/>
    </row>
    <row r="543" ht="12.75">
      <c r="R543" s="128"/>
    </row>
    <row r="544" ht="12.75">
      <c r="R544" s="128"/>
    </row>
    <row r="545" ht="12.75">
      <c r="R545" s="128"/>
    </row>
    <row r="546" ht="12.75">
      <c r="R546" s="128"/>
    </row>
    <row r="547" ht="12.75">
      <c r="R547" s="128"/>
    </row>
    <row r="548" ht="12.75">
      <c r="R548" s="128"/>
    </row>
    <row r="549" ht="12.75">
      <c r="R549" s="128"/>
    </row>
    <row r="550" ht="12.75">
      <c r="R550" s="128"/>
    </row>
    <row r="551" ht="12.75">
      <c r="R551" s="128"/>
    </row>
    <row r="552" ht="12.75">
      <c r="R552" s="128"/>
    </row>
    <row r="553" ht="12.75">
      <c r="R553" s="128"/>
    </row>
    <row r="554" ht="12.75">
      <c r="R554" s="128"/>
    </row>
    <row r="555" ht="12.75">
      <c r="R555" s="128"/>
    </row>
    <row r="556" ht="12.75">
      <c r="R556" s="128"/>
    </row>
    <row r="557" ht="12.75">
      <c r="R557" s="128"/>
    </row>
    <row r="558" ht="12.75">
      <c r="R558" s="128"/>
    </row>
    <row r="559" ht="12.75">
      <c r="R559" s="128"/>
    </row>
    <row r="560" ht="12.75">
      <c r="R560" s="128"/>
    </row>
    <row r="561" ht="12.75">
      <c r="R561" s="128"/>
    </row>
    <row r="562" ht="12.75">
      <c r="R562" s="128"/>
    </row>
  </sheetData>
  <mergeCells count="31">
    <mergeCell ref="T5:T6"/>
    <mergeCell ref="R5:R6"/>
    <mergeCell ref="N5:N6"/>
    <mergeCell ref="O5:O6"/>
    <mergeCell ref="A187:A188"/>
    <mergeCell ref="B187:B188"/>
    <mergeCell ref="C187:C188"/>
    <mergeCell ref="E187:E188"/>
    <mergeCell ref="A265:A266"/>
    <mergeCell ref="C265:C266"/>
    <mergeCell ref="E265:E266"/>
    <mergeCell ref="A315:A316"/>
    <mergeCell ref="C315:C316"/>
    <mergeCell ref="E315:E316"/>
    <mergeCell ref="A328:A329"/>
    <mergeCell ref="C328:C329"/>
    <mergeCell ref="E328:E329"/>
    <mergeCell ref="A335:A336"/>
    <mergeCell ref="C335:C336"/>
    <mergeCell ref="E335:E336"/>
    <mergeCell ref="A342:A343"/>
    <mergeCell ref="B342:B343"/>
    <mergeCell ref="C342:C343"/>
    <mergeCell ref="E342:E343"/>
    <mergeCell ref="A365:A366"/>
    <mergeCell ref="C365:C366"/>
    <mergeCell ref="E365:E366"/>
    <mergeCell ref="E345:E346"/>
    <mergeCell ref="A361:A362"/>
    <mergeCell ref="C361:C362"/>
    <mergeCell ref="E361:E36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pc456</cp:lastModifiedBy>
  <cp:lastPrinted>2015-11-12T12:02:55Z</cp:lastPrinted>
  <dcterms:created xsi:type="dcterms:W3CDTF">2009-07-23T17:10:42Z</dcterms:created>
  <dcterms:modified xsi:type="dcterms:W3CDTF">2015-11-12T12:04:14Z</dcterms:modified>
  <cp:category/>
  <cp:version/>
  <cp:contentType/>
  <cp:contentStatus/>
</cp:coreProperties>
</file>